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LICITAÇÃO\2021\TOMADA PREÇO 04.2021- REFORMA ESCOLAS\"/>
    </mc:Choice>
  </mc:AlternateContent>
  <xr:revisionPtr revIDLastSave="0" documentId="13_ncr:1_{F7163610-A913-45BB-9042-0D57D8DCED1E}" xr6:coauthVersionLast="45" xr6:coauthVersionMax="45" xr10:uidLastSave="{00000000-0000-0000-0000-000000000000}"/>
  <bookViews>
    <workbookView xWindow="-120" yWindow="-120" windowWidth="29040" windowHeight="15840" tabRatio="930" xr2:uid="{00000000-000D-0000-FFFF-FFFF00000000}"/>
  </bookViews>
  <sheets>
    <sheet name="Planiha-orçamentaria" sheetId="39" r:id="rId1"/>
    <sheet name="cronograma" sheetId="119" r:id="rId2"/>
  </sheets>
  <definedNames>
    <definedName name="_Fill" hidden="1">#REF!</definedName>
    <definedName name="_xlnm._FilterDatabase" localSheetId="0" hidden="1">'Planiha-orçamentaria'!#REF!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CRE" hidden="1">#REF!</definedName>
    <definedName name="ademir" hidden="1">{#N/A,#N/A,FALSE,"Cronograma";#N/A,#N/A,FALSE,"Cronogr. 2"}</definedName>
    <definedName name="_xlnm.Print_Area" localSheetId="1">cronograma!$A$1:$G$35</definedName>
    <definedName name="_xlnm.Print_Area" localSheetId="0">'Planiha-orçamentaria'!$A$4:$H$93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INAPI_AC" hidden="1">#REF!</definedName>
    <definedName name="ss" hidden="1">{#N/A,#N/A,FALSE,"Cronograma";#N/A,#N/A,FALSE,"Cronogr. 2"}</definedName>
    <definedName name="_xlnm.Print_Titles" localSheetId="0">'Planiha-orçamentaria'!$4:$20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39" l="1"/>
  <c r="B30" i="119"/>
  <c r="B28" i="119"/>
  <c r="B26" i="119"/>
  <c r="B24" i="119"/>
  <c r="B22" i="119"/>
  <c r="B20" i="119"/>
  <c r="B18" i="119"/>
  <c r="H72" i="39"/>
  <c r="H71" i="39"/>
  <c r="H70" i="39"/>
  <c r="H75" i="39"/>
  <c r="H76" i="39"/>
  <c r="H77" i="39"/>
  <c r="H78" i="39"/>
  <c r="H42" i="39"/>
  <c r="H53" i="39"/>
  <c r="H59" i="39"/>
  <c r="H58" i="39"/>
  <c r="H52" i="39"/>
  <c r="H48" i="39"/>
  <c r="H49" i="39"/>
  <c r="H50" i="39"/>
  <c r="H51" i="39"/>
  <c r="H65" i="39"/>
  <c r="H66" i="39"/>
  <c r="H41" i="39"/>
  <c r="H40" i="39"/>
  <c r="H23" i="39"/>
  <c r="H64" i="39"/>
  <c r="H63" i="39"/>
  <c r="H81" i="39"/>
  <c r="H57" i="39"/>
  <c r="H47" i="39"/>
  <c r="H34" i="39"/>
  <c r="H35" i="39"/>
  <c r="H33" i="39"/>
  <c r="H28" i="39"/>
  <c r="H24" i="39"/>
  <c r="A4" i="119"/>
  <c r="H44" i="39" l="1"/>
  <c r="H73" i="39"/>
  <c r="H68" i="39" s="1"/>
  <c r="C26" i="119" s="1"/>
  <c r="G27" i="119" s="1"/>
  <c r="H79" i="39"/>
  <c r="H74" i="39" s="1"/>
  <c r="C28" i="119" s="1"/>
  <c r="G29" i="119" s="1"/>
  <c r="H60" i="39"/>
  <c r="H36" i="39"/>
  <c r="H54" i="39"/>
  <c r="H67" i="39"/>
  <c r="H25" i="39"/>
  <c r="F29" i="119" l="1"/>
  <c r="H82" i="39"/>
  <c r="H29" i="39" l="1"/>
  <c r="H31" i="39"/>
  <c r="C16" i="119" l="1"/>
  <c r="F17" i="119" s="1"/>
  <c r="H27" i="39"/>
  <c r="C14" i="119" s="1"/>
  <c r="E15" i="119" s="1"/>
  <c r="H56" i="39"/>
  <c r="C22" i="119" s="1"/>
  <c r="G23" i="119" s="1"/>
  <c r="H62" i="39"/>
  <c r="C24" i="119" s="1"/>
  <c r="H80" i="39"/>
  <c r="C30" i="119" s="1"/>
  <c r="E17" i="119" l="1"/>
  <c r="F25" i="119"/>
  <c r="G25" i="119"/>
  <c r="G31" i="119"/>
  <c r="H38" i="39" l="1"/>
  <c r="C18" i="119" l="1"/>
  <c r="G19" i="119" s="1"/>
  <c r="F19" i="119" l="1"/>
  <c r="H22" i="39" l="1"/>
  <c r="C12" i="119" l="1"/>
  <c r="E13" i="119" l="1"/>
  <c r="E33" i="119" s="1"/>
  <c r="H46" i="39"/>
  <c r="H84" i="39" s="1"/>
  <c r="H19" i="39" l="1"/>
  <c r="C20" i="119"/>
  <c r="G21" i="119" l="1"/>
  <c r="G33" i="119" s="1"/>
  <c r="C33" i="119"/>
  <c r="F21" i="119"/>
  <c r="F33" i="119" s="1"/>
  <c r="D26" i="119" l="1"/>
  <c r="D28" i="119"/>
  <c r="D18" i="119"/>
  <c r="D22" i="119"/>
  <c r="D16" i="119"/>
  <c r="D24" i="119"/>
  <c r="D12" i="119"/>
  <c r="D30" i="119"/>
  <c r="D14" i="119"/>
  <c r="E34" i="119"/>
  <c r="E35" i="119" s="1"/>
  <c r="F34" i="119"/>
  <c r="D20" i="119"/>
  <c r="G34" i="119"/>
  <c r="D33" i="119" l="1"/>
  <c r="F35" i="119"/>
  <c r="G35" i="119" s="1"/>
</calcChain>
</file>

<file path=xl/sharedStrings.xml><?xml version="1.0" encoding="utf-8"?>
<sst xmlns="http://schemas.openxmlformats.org/spreadsheetml/2006/main" count="187" uniqueCount="118">
  <si>
    <t>SERVIÇOS FINAIS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</si>
  <si>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</si>
  <si>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</si>
  <si>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</si>
  <si>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</si>
  <si>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</si>
  <si>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</si>
  <si>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</si>
  <si>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1.1</t>
  </si>
  <si>
    <t>un</t>
  </si>
  <si>
    <t>3.1</t>
  </si>
  <si>
    <t>m³</t>
  </si>
  <si>
    <t>m²</t>
  </si>
  <si>
    <t>6.1</t>
  </si>
  <si>
    <t>m</t>
  </si>
  <si>
    <t>7.1</t>
  </si>
  <si>
    <t>7.2</t>
  </si>
  <si>
    <t>8.1</t>
  </si>
  <si>
    <t>9.1</t>
  </si>
  <si>
    <t>10.1</t>
  </si>
  <si>
    <t>74065/2</t>
  </si>
  <si>
    <t>FUNDAÇÕES</t>
  </si>
  <si>
    <t xml:space="preserve">Subtotal </t>
  </si>
  <si>
    <t>% ITEM</t>
  </si>
  <si>
    <t xml:space="preserve">FUNDAÇÕES </t>
  </si>
  <si>
    <t>Valores totais</t>
  </si>
  <si>
    <t>SERVIÇOS PRELIMINARES</t>
  </si>
  <si>
    <t>SISTEMAS DE COBERTURA</t>
  </si>
  <si>
    <t>MOVIMENTO DE TERRA PARA FUNDAÇÕES</t>
  </si>
  <si>
    <t>UN.</t>
  </si>
  <si>
    <t>PINTURAS E ACABAMENTOS</t>
  </si>
  <si>
    <t>REVESTIMENTOS INTERNO E EXTERNO</t>
  </si>
  <si>
    <t xml:space="preserve">MOVIMENTO DE TERRAS </t>
  </si>
  <si>
    <t>PREÇO (R$)</t>
  </si>
  <si>
    <t>Limpeza geral</t>
  </si>
  <si>
    <t>SINAPI</t>
  </si>
  <si>
    <t>PREFEITURA MUNICIPAL DE TUNAS</t>
  </si>
  <si>
    <t xml:space="preserve">PREFEITURA MUNICIPAL DE TUNAS </t>
  </si>
  <si>
    <t>ESTADO DO RIO GRANDE DO SUL</t>
  </si>
  <si>
    <t>Rua Carolina Schmitt, 388 – Fone: 51 3767 1084 – Tunas-RS</t>
  </si>
  <si>
    <t>ASSESSORIA DE ENGENHARIA</t>
  </si>
  <si>
    <t>Valor Total</t>
  </si>
  <si>
    <t>PREFEITO MUNICIPAL</t>
  </si>
  <si>
    <t>MARCOS PAULO DAL RI</t>
  </si>
  <si>
    <t>ENG. CIVIL CREA RS 133883</t>
  </si>
  <si>
    <t>PLANEJAMENTO/CRONOGRAMA</t>
  </si>
  <si>
    <t>REFORMA DE ESCOLA</t>
  </si>
  <si>
    <t>CONCRETO ARMADO - CONTRAPISO</t>
  </si>
  <si>
    <t>TELHAMENTO COM TELHA ONDULADA DE FIBROCIMENTO E = 6 MM, COM RECOBRIMENTO LATERAL DE 1 1/4 DE ONDA PARA TELHADO COM INCLINAÇÃO MÁXIMA DE 10°, COM ATÉ 2 ÁGUAS, INCLUSO IÇAMENTO. AF_07/2019</t>
  </si>
  <si>
    <t>IMPERMEABILIZAÇÃO DE PISO COM ARGAMASSA DE CIMENTO E AREIA, COM ADITIVO IMPERMEABILIZANTE, E = 2CM. AF_06/2018</t>
  </si>
  <si>
    <t>unid.</t>
  </si>
  <si>
    <t>PAULO HENRIQUE REUTER</t>
  </si>
  <si>
    <t>FORRO EM MADEIRA, PARA AMBIENTES RESIDENCIAIS, INCLUSIVE ESTRUTURA DE FIXAÇÃO. AF_05/2017</t>
  </si>
  <si>
    <t>SELADOR ACRILICO PAREDES INTERNAS/EXTERNAS</t>
  </si>
  <si>
    <t>l</t>
  </si>
  <si>
    <t>9.2</t>
  </si>
  <si>
    <t>4.1</t>
  </si>
  <si>
    <t>5.1</t>
  </si>
  <si>
    <t>5.2</t>
  </si>
  <si>
    <t>5.3</t>
  </si>
  <si>
    <t>8.2</t>
  </si>
  <si>
    <t>9.3</t>
  </si>
  <si>
    <t>5.4</t>
  </si>
  <si>
    <t>8.3</t>
  </si>
  <si>
    <t>CHAPISCO EM PAREDE COM ARGAMASSA TRAÇO 1:3 (cimento e areia)</t>
  </si>
  <si>
    <t>MASSA ÚNICA EM PAREDE COM ARGAMASSA traço 1:2:8 (cimento, cal e areia), espessura 2cm</t>
  </si>
  <si>
    <t>PINTURA ESMALTE ACETINADO PARA MADEIRA, DUAS DEMAOS, SOBRE FUNDO NIVELADOR BRANCO</t>
  </si>
  <si>
    <t>APLICAÇÃO MANUAL DE PINTURA COM TINTA ACRÍLICA EM PAREDES, DUAS DEMÃOS. AF_06/2014</t>
  </si>
  <si>
    <t>RODAFORRO EM PVC OU MADEIRA , COMPRIMENTO 6 M</t>
  </si>
  <si>
    <r>
      <rPr>
        <b/>
        <sz val="14"/>
        <rFont val="Arial"/>
        <family val="2"/>
      </rPr>
      <t xml:space="preserve">Obra: Escola Municipal Rui Ramos Tunas/RS          </t>
    </r>
    <r>
      <rPr>
        <b/>
        <sz val="10"/>
        <rFont val="Arial"/>
        <family val="2"/>
      </rPr>
      <t xml:space="preserve">                                                 </t>
    </r>
    <r>
      <rPr>
        <b/>
        <sz val="12"/>
        <rFont val="Arial"/>
        <family val="2"/>
      </rPr>
      <t>Localização:  Zona Rural - Linha Floresta - CEP: 99 330 000</t>
    </r>
  </si>
  <si>
    <t>2.1</t>
  </si>
  <si>
    <t>1.2</t>
  </si>
  <si>
    <t>DEMOLIÇÃO DE REVESTIMENTO CERÂMICO PISO SALAS E CORREDOR, DE FORMA MANUAL, SEM REAPROVEITAMENTO. AF_12/2017</t>
  </si>
  <si>
    <t>ESTRUTURA METÁLICA</t>
  </si>
  <si>
    <t>ESTRUTURA METÁLICA(Acesso a Escola)</t>
  </si>
  <si>
    <t>TELHAMENTO COM TELHA DE AÇO/ALUMÍNIO E = 0,5 MM, COM ATÉ 2 ÁGUAS, INCLUSO IÇAMENTO. AF_07/2019</t>
  </si>
  <si>
    <t>FABRICAÇÃO E INSTALAÇÃO DE TESOURA INTEIRA EM AÇO, VÃO DE 4 M, COM TERÇAS E PARARFUSOS PARA FIXAÇÃO, PARA TELHA ONDULADA DE FIBROCIMENTO, METÁLICA, PLÁSTICA OU TERMOACÚSTICA, INCLUSO IÇAMENTO. AF_12/2015</t>
  </si>
  <si>
    <t>TELHA DE FIBROCIMENTO ONDULADA E = 6 MM, DE 2,44 X 1,10 M (SEM AMIANTO)</t>
  </si>
  <si>
    <t>PORTA DE ABRIR EM ACO TIPO VENEZIANA, COM FUNDO ANTICORROSIVO / PRIMER DE PROTECAO, SEM GUARNICAO/ALIZAR/VISTA, 90 X 210 CM</t>
  </si>
  <si>
    <t>7.3</t>
  </si>
  <si>
    <t>7.4</t>
  </si>
  <si>
    <t>REVESTIMENTO CERÂMICO PARA PAREDES INTERNAS COM PLACAS TIPO ESMALTADA EXTRA DE DIMENSÕES 20X20 CM APLICADAS EM AMBIENTES DE ÁREA MAIOR QUE 5 M² NA ALTURA INTEIRA DAS PAREDES. AF_06/2014 - Azulejo em sala altura de 1,40 m e banheiros até o teto)</t>
  </si>
  <si>
    <t>PORTA DE MADEIRA PARA PINTURA, SEMI-OCA (LEVE OU MÉDIA), 80X210CM, ESPESSURA DE 3,5CM, INCLUSO DOBRADIÇAS - FORNECIMENTO E INSTALAÇÃO. AF_12/2019(Banheiros e Depósito)</t>
  </si>
  <si>
    <t>REMOÇÃO DE PISO DE MADEIRA (ASSOALHO E BARROTE), DE FORMA MANUAL, DE BIBLIOTECA E DEPÓSITO SEM REAPROVEITAMENTO E RETIRADA DE PAREDE DIVISÓRIA DE DEPÓSITO. AF_12/2017</t>
  </si>
  <si>
    <t>REVESTIMENTO CERÂMICO PARA PISO COM PLACAS TIPO ESMALTADA EXTRA DE DIMENSÕES 45X45 CM APLICADA EM AMBIENTES DE ÁREA MAIOR QUE 10 M2. AF_06/2014 - (Piso de Salas, Banheiros, circulação, depósito e biblioteca)</t>
  </si>
  <si>
    <t>5.5</t>
  </si>
  <si>
    <t>FORRO EM RÉGUAS DE PVC, FRISADO, PARA AMBIENTES COMERCIAIS, INCLUSIVE ESTRUTURA DE FIXAÇÃO. AF_05/2017_P(Banheiros)</t>
  </si>
  <si>
    <t>ESQUADRIAS - IMPERMEABILIZAÇÃO</t>
  </si>
  <si>
    <t>6.2</t>
  </si>
  <si>
    <t>6.3</t>
  </si>
  <si>
    <t>5.6</t>
  </si>
  <si>
    <t>5.7</t>
  </si>
  <si>
    <t>RODAPÉ EM MADEIRA, ALTURA 7CM, FIXADO COM COLA. AF_09/2020</t>
  </si>
  <si>
    <t xml:space="preserve">TABUA NAO APARELHADA *2,5 X 15* CM, EM MACARANDUBA, ANGELIM OU EQUIVALENTE DA REGIAO </t>
  </si>
  <si>
    <t>ATERRO MANUAL DE VALAS COM ARGILA PARA ATERRO E COMPACTAÇÃO MANUAL AF_05/2016</t>
  </si>
  <si>
    <t>CONCRETO FCK = 20MPA, TRAÇO 1:2,7:3 (CIMENTO/ AREIA MÉDIA/ BRITA 1)  - PREPARO MECÂNICO COM BETONEIRA 400 L. AF_07/2016 (contrapiso de acesso a escola e cozinha e estoque)</t>
  </si>
  <si>
    <t>LASTRO COM PREPARO DE FUNDO, LARGURA MAIOR OU IGUAL A 1,5 M, COM CAMADA DE BRITA 0,5CM LANÇAMENTO MECANIZADO. AF_08/2020 - (Acesso Coberto para a escola e contrapiso de cozinha e estoque)</t>
  </si>
  <si>
    <t>TELA DE ACO SOLDADA NERVURADA, CA-60, Q-283 (4,48 KG/M2), DIAMETRO DO FIO = 6,0 MM, LARGURA = 2,45 X 6,00 M DE COMPRIMENTO, ESPACAMENTO DA MALHA = 15 X 15 CM - (acesso a escola)</t>
  </si>
  <si>
    <t>TUBO ACO CARBONO COM COSTURA, NBR 5580, CLASSE L, DN = 80 MM, E = 3,35 MM, 7,07 KG/M</t>
  </si>
  <si>
    <t>9.4</t>
  </si>
  <si>
    <t>MASSA ACRILICA PARA PAREDES INTERIOR/EXTERIOR</t>
  </si>
  <si>
    <t>gl</t>
  </si>
  <si>
    <t>26 de setembro de 2021</t>
  </si>
  <si>
    <t>LOUÇAS</t>
  </si>
  <si>
    <t>SANITÁRIOS</t>
  </si>
  <si>
    <t>LAVATÓRIO LOUÇA BRANCA COM COLUNA, *44 X 35,5* CM, PADRÃO POPULAR - FORNECIMENTO E INSTALAÇÃO. AF_01/2020</t>
  </si>
  <si>
    <t>8.0</t>
  </si>
  <si>
    <t>VASO SANITÁRIO SIFONADO COM CAIXA ACOPLADA LOUÇA BRANCA - FORNECIMENTO E INSTALAÇÃO. AF_01/2020</t>
  </si>
  <si>
    <t>4.0</t>
  </si>
  <si>
    <t>4.2</t>
  </si>
  <si>
    <t>4.3</t>
  </si>
  <si>
    <t>3.0</t>
  </si>
  <si>
    <t>3.2</t>
  </si>
  <si>
    <t>3.3</t>
  </si>
  <si>
    <t>Data de preço: setembro/2021 /com desoneração</t>
  </si>
  <si>
    <t>4.4</t>
  </si>
  <si>
    <t>PORTAO DE ABRIR EM GRADIL DE METALON REDONDO DE 3/4"  VERTICAL, COM REQUADRO, ACABAMENTO NATURAL - COMPLETO</t>
  </si>
  <si>
    <t>Data de preço: 09/2021 - Com desoneração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</si>
</sst>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-;\-* #,##0.00_-;_-* &quot;-&quot;??_-;_-@_-"/>
    <numFmt numFmtId="165" formatCode="_-&quot;R$&quot;\ * #,##0.00_-;\-&quot;R$&quot;\ * #,##0.00_-;_-&quot;R$&quot;\ * &quot;-&quot;??_-;_-@_-"/>
    <numFmt numFmtId="166" formatCode="_(* #,##0.00_);_(* \(#,##0.00\);_(* &quot;-&quot;??_);_(@_)"/>
    <numFmt numFmtId="167" formatCode="#,##0.00&quot; &quot;;&quot; (&quot;#,##0.00&quot;)&quot;;&quot; -&quot;#&quot; &quot;;@&quot; &quot;"/>
    <numFmt numFmtId="168" formatCode="#,##0.00&quot; &quot;;&quot;-&quot;#,##0.00&quot; &quot;;&quot; -&quot;#&quot; &quot;;@&quot; &quot;"/>
    <numFmt numFmtId="169" formatCode="[$R$-416]&quot; &quot;#,##0.00;[Red]&quot;-&quot;[$R$-416]&quot; &quot;#,##0.00"/>
    <numFmt numFmtId="170" formatCode="_-* #,##0.00\ _€_-;\-* #,##0.00\ _€_-;_-* &quot;-&quot;??\ _€_-;_-@_-"/>
    <numFmt numFmtId="171" formatCode="#\,##0."/>
    <numFmt numFmtId="172" formatCode="_(&quot;$&quot;* #,##0_);_(&quot;$&quot;* \(#,##0\);_(&quot;$&quot;* &quot;-&quot;_);_(@_)"/>
    <numFmt numFmtId="173" formatCode="_(&quot;$&quot;* #,##0.00_);_(&quot;$&quot;* \(#,##0.00\);_(&quot;$&quot;* &quot;-&quot;??_);_(@_)"/>
    <numFmt numFmtId="174" formatCode="\$#."/>
    <numFmt numFmtId="175" formatCode="#.00"/>
    <numFmt numFmtId="176" formatCode="0.00_)"/>
    <numFmt numFmtId="177" formatCode="%#.00"/>
    <numFmt numFmtId="178" formatCode="#\,##0.00"/>
    <numFmt numFmtId="179" formatCode="#,"/>
    <numFmt numFmtId="180" formatCode="_(* #,##0_);_(* \(#,##0\);_(* &quot;-&quot;_);_(@_)"/>
    <numFmt numFmtId="181" formatCode="&quot;R$&quot;\ #,##0.00"/>
  </numFmts>
  <fonts count="50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b/>
      <sz val="2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7">
    <xf numFmtId="0" fontId="0" fillId="0" borderId="0"/>
    <xf numFmtId="0" fontId="15" fillId="0" borderId="0" applyNumberFormat="0" applyBorder="0" applyProtection="0"/>
    <xf numFmtId="0" fontId="15" fillId="0" borderId="0" applyNumberFormat="0" applyBorder="0" applyProtection="0"/>
    <xf numFmtId="167" fontId="15" fillId="0" borderId="0" applyBorder="0" applyProtection="0"/>
    <xf numFmtId="167" fontId="15" fillId="0" borderId="0" applyBorder="0" applyProtection="0"/>
    <xf numFmtId="0" fontId="16" fillId="0" borderId="0" applyNumberFormat="0" applyBorder="0" applyProtection="0"/>
    <xf numFmtId="0" fontId="15" fillId="0" borderId="0" applyNumberFormat="0" applyBorder="0" applyProtection="0"/>
    <xf numFmtId="168" fontId="16" fillId="0" borderId="0" applyBorder="0" applyProtection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0" fontId="11" fillId="0" borderId="0"/>
    <xf numFmtId="9" fontId="11" fillId="0" borderId="0" applyFont="0" applyFill="0" applyBorder="0" applyAlignment="0" applyProtection="0"/>
    <xf numFmtId="0" fontId="18" fillId="0" borderId="0" applyNumberFormat="0" applyBorder="0" applyProtection="0"/>
    <xf numFmtId="169" fontId="18" fillId="0" borderId="0" applyBorder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5" fillId="0" borderId="0" applyBorder="0" applyProtection="0"/>
    <xf numFmtId="0" fontId="11" fillId="0" borderId="0"/>
    <xf numFmtId="0" fontId="11" fillId="0" borderId="0"/>
    <xf numFmtId="0" fontId="11" fillId="0" borderId="0"/>
    <xf numFmtId="0" fontId="19" fillId="0" borderId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0" fillId="0" borderId="0"/>
    <xf numFmtId="0" fontId="9" fillId="0" borderId="0"/>
    <xf numFmtId="0" fontId="21" fillId="0" borderId="0"/>
    <xf numFmtId="166" fontId="13" fillId="0" borderId="0" applyFont="0" applyFill="0" applyBorder="0" applyAlignment="0" applyProtection="0"/>
    <xf numFmtId="0" fontId="19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 applyNumberFormat="0" applyBorder="0" applyProtection="0"/>
    <xf numFmtId="0" fontId="22" fillId="0" borderId="0" applyNumberFormat="0" applyFill="0" applyBorder="0" applyAlignment="0" applyProtection="0">
      <alignment vertical="top"/>
      <protection locked="0"/>
    </xf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23" fillId="0" borderId="0"/>
    <xf numFmtId="0" fontId="20" fillId="0" borderId="0"/>
    <xf numFmtId="0" fontId="8" fillId="0" borderId="0"/>
    <xf numFmtId="9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7" fillId="0" borderId="0"/>
    <xf numFmtId="164" fontId="7" fillId="0" borderId="0" applyFont="0" applyFill="0" applyBorder="0" applyAlignment="0" applyProtection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6" fillId="0" borderId="0"/>
    <xf numFmtId="9" fontId="25" fillId="0" borderId="0" applyFont="0" applyFill="0" applyBorder="0" applyAlignment="0" applyProtection="0"/>
    <xf numFmtId="0" fontId="27" fillId="0" borderId="0"/>
    <xf numFmtId="170" fontId="11" fillId="0" borderId="0" applyFont="0" applyFill="0" applyBorder="0" applyAlignment="0" applyProtection="0"/>
    <xf numFmtId="171" fontId="28" fillId="0" borderId="0">
      <protection locked="0"/>
    </xf>
    <xf numFmtId="0" fontId="12" fillId="6" borderId="22" applyFill="0" applyBorder="0" applyAlignment="0" applyProtection="0">
      <alignment vertical="center"/>
      <protection locked="0"/>
    </xf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75" fontId="28" fillId="0" borderId="0">
      <protection locked="0"/>
    </xf>
    <xf numFmtId="175" fontId="28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38" fontId="30" fillId="2" borderId="0" applyNumberFormat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31" fillId="0" borderId="0"/>
    <xf numFmtId="10" fontId="30" fillId="7" borderId="1" applyNumberFormat="0" applyBorder="0" applyAlignment="0" applyProtection="0"/>
    <xf numFmtId="0" fontId="11" fillId="0" borderId="0">
      <alignment horizontal="centerContinuous" vertical="justify"/>
    </xf>
    <xf numFmtId="0" fontId="32" fillId="0" borderId="0" applyAlignment="0">
      <alignment horizontal="center"/>
    </xf>
    <xf numFmtId="176" fontId="33" fillId="0" borderId="0"/>
    <xf numFmtId="0" fontId="34" fillId="0" borderId="0">
      <alignment horizontal="left" vertical="center" indent="12"/>
    </xf>
    <xf numFmtId="0" fontId="30" fillId="0" borderId="22" applyBorder="0">
      <alignment horizontal="left" vertical="center" wrapText="1" indent="2"/>
      <protection locked="0"/>
    </xf>
    <xf numFmtId="0" fontId="30" fillId="0" borderId="22" applyBorder="0">
      <alignment horizontal="left" vertical="center" wrapText="1" indent="3"/>
      <protection locked="0"/>
    </xf>
    <xf numFmtId="10" fontId="11" fillId="0" borderId="0" applyFont="0" applyFill="0" applyBorder="0" applyAlignment="0" applyProtection="0"/>
    <xf numFmtId="177" fontId="28" fillId="0" borderId="0">
      <protection locked="0"/>
    </xf>
    <xf numFmtId="177" fontId="28" fillId="0" borderId="0">
      <protection locked="0"/>
    </xf>
    <xf numFmtId="178" fontId="28" fillId="0" borderId="0">
      <protection locked="0"/>
    </xf>
    <xf numFmtId="38" fontId="24" fillId="0" borderId="0" applyFont="0" applyFill="0" applyBorder="0" applyAlignment="0" applyProtection="0"/>
    <xf numFmtId="179" fontId="35" fillId="0" borderId="0">
      <protection locked="0"/>
    </xf>
    <xf numFmtId="180" fontId="25" fillId="0" borderId="0" applyFont="0" applyFill="0" applyBorder="0" applyAlignment="0" applyProtection="0"/>
    <xf numFmtId="0" fontId="24" fillId="0" borderId="0"/>
    <xf numFmtId="0" fontId="36" fillId="0" borderId="0">
      <protection locked="0"/>
    </xf>
    <xf numFmtId="0" fontId="36" fillId="0" borderId="0">
      <protection locked="0"/>
    </xf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7" fillId="0" borderId="0"/>
    <xf numFmtId="166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1" fillId="0" borderId="0"/>
    <xf numFmtId="0" fontId="4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38">
    <xf numFmtId="0" fontId="0" fillId="0" borderId="0" xfId="0"/>
    <xf numFmtId="0" fontId="11" fillId="0" borderId="0" xfId="10" applyFont="1" applyFill="1" applyBorder="1" applyAlignment="1">
      <alignment vertical="center"/>
    </xf>
    <xf numFmtId="0" fontId="11" fillId="0" borderId="0" xfId="10" applyFont="1" applyFill="1" applyAlignment="1">
      <alignment horizontal="center" vertical="center"/>
    </xf>
    <xf numFmtId="0" fontId="11" fillId="0" borderId="0" xfId="10" applyFont="1" applyFill="1" applyAlignment="1">
      <alignment horizontal="center"/>
    </xf>
    <xf numFmtId="0" fontId="11" fillId="0" borderId="0" xfId="10" applyFont="1" applyFill="1" applyAlignment="1">
      <alignment horizontal="left" vertical="center"/>
    </xf>
    <xf numFmtId="0" fontId="11" fillId="0" borderId="0" xfId="10" applyFont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1" fillId="0" borderId="0" xfId="10" applyFont="1" applyFill="1" applyBorder="1" applyAlignment="1">
      <alignment horizontal="center"/>
    </xf>
    <xf numFmtId="0" fontId="11" fillId="0" borderId="0" xfId="10" applyFont="1" applyFill="1" applyBorder="1" applyAlignment="1">
      <alignment horizontal="left" vertical="center"/>
    </xf>
    <xf numFmtId="166" fontId="11" fillId="0" borderId="0" xfId="26" applyFont="1" applyFill="1" applyAlignment="1">
      <alignment vertical="center"/>
    </xf>
    <xf numFmtId="166" fontId="11" fillId="0" borderId="0" xfId="26" applyFont="1" applyFill="1" applyAlignment="1">
      <alignment horizontal="center" vertical="center"/>
    </xf>
    <xf numFmtId="166" fontId="11" fillId="0" borderId="0" xfId="26" applyFont="1" applyFill="1" applyBorder="1" applyAlignment="1">
      <alignment horizontal="center" vertical="center"/>
    </xf>
    <xf numFmtId="166" fontId="12" fillId="2" borderId="1" xfId="26" applyFont="1" applyFill="1" applyBorder="1" applyAlignment="1">
      <alignment vertical="center"/>
    </xf>
    <xf numFmtId="166" fontId="12" fillId="3" borderId="1" xfId="26" applyFont="1" applyFill="1" applyBorder="1" applyAlignment="1">
      <alignment vertical="center"/>
    </xf>
    <xf numFmtId="166" fontId="11" fillId="2" borderId="1" xfId="26" applyFont="1" applyFill="1" applyBorder="1" applyAlignment="1">
      <alignment vertical="center"/>
    </xf>
    <xf numFmtId="0" fontId="11" fillId="2" borderId="1" xfId="10" applyFont="1" applyFill="1" applyBorder="1" applyAlignment="1">
      <alignment vertical="center"/>
    </xf>
    <xf numFmtId="166" fontId="11" fillId="0" borderId="1" xfId="14" applyFont="1" applyFill="1" applyBorder="1" applyAlignment="1">
      <alignment horizontal="right" vertical="center"/>
    </xf>
    <xf numFmtId="0" fontId="11" fillId="4" borderId="0" xfId="10" applyFont="1" applyFill="1" applyAlignment="1">
      <alignment vertical="center"/>
    </xf>
    <xf numFmtId="0" fontId="11" fillId="0" borderId="0" xfId="10" applyFont="1" applyFill="1" applyBorder="1" applyAlignment="1">
      <alignment horizontal="center" vertical="center"/>
    </xf>
    <xf numFmtId="0" fontId="11" fillId="0" borderId="13" xfId="10" applyBorder="1" applyAlignment="1">
      <alignment horizontal="center"/>
    </xf>
    <xf numFmtId="10" fontId="0" fillId="0" borderId="1" xfId="11" applyNumberFormat="1" applyFont="1" applyBorder="1"/>
    <xf numFmtId="0" fontId="11" fillId="0" borderId="1" xfId="10" applyBorder="1"/>
    <xf numFmtId="166" fontId="11" fillId="0" borderId="1" xfId="10" applyNumberFormat="1" applyBorder="1"/>
    <xf numFmtId="9" fontId="11" fillId="5" borderId="1" xfId="11" applyFont="1" applyFill="1" applyBorder="1"/>
    <xf numFmtId="9" fontId="0" fillId="0" borderId="1" xfId="11" applyFont="1" applyFill="1" applyBorder="1"/>
    <xf numFmtId="9" fontId="11" fillId="0" borderId="1" xfId="11" applyFont="1" applyFill="1" applyBorder="1"/>
    <xf numFmtId="166" fontId="0" fillId="0" borderId="1" xfId="45" applyFont="1" applyBorder="1"/>
    <xf numFmtId="0" fontId="11" fillId="0" borderId="1" xfId="10" applyBorder="1" applyAlignment="1">
      <alignment horizontal="center"/>
    </xf>
    <xf numFmtId="0" fontId="11" fillId="0" borderId="0" xfId="10"/>
    <xf numFmtId="166" fontId="0" fillId="0" borderId="0" xfId="45" applyFont="1"/>
    <xf numFmtId="10" fontId="11" fillId="3" borderId="14" xfId="10" applyNumberFormat="1" applyFill="1" applyBorder="1"/>
    <xf numFmtId="10" fontId="11" fillId="3" borderId="15" xfId="10" applyNumberFormat="1" applyFill="1" applyBorder="1"/>
    <xf numFmtId="0" fontId="12" fillId="0" borderId="19" xfId="10" applyFont="1" applyFill="1" applyBorder="1" applyAlignment="1">
      <alignment vertical="center" wrapText="1"/>
    </xf>
    <xf numFmtId="0" fontId="12" fillId="0" borderId="23" xfId="10" applyFont="1" applyFill="1" applyBorder="1" applyAlignment="1">
      <alignment horizontal="right" vertical="center" wrapText="1"/>
    </xf>
    <xf numFmtId="49" fontId="12" fillId="2" borderId="19" xfId="10" applyNumberFormat="1" applyFont="1" applyFill="1" applyBorder="1" applyAlignment="1">
      <alignment vertical="center"/>
    </xf>
    <xf numFmtId="166" fontId="11" fillId="0" borderId="1" xfId="14" applyFont="1" applyFill="1" applyBorder="1" applyAlignment="1">
      <alignment vertical="center"/>
    </xf>
    <xf numFmtId="49" fontId="12" fillId="3" borderId="3" xfId="10" applyNumberFormat="1" applyFont="1" applyFill="1" applyBorder="1" applyAlignment="1">
      <alignment horizontal="center" vertical="center" wrapText="1"/>
    </xf>
    <xf numFmtId="166" fontId="12" fillId="3" borderId="20" xfId="26" applyFont="1" applyFill="1" applyBorder="1" applyAlignment="1">
      <alignment horizontal="center" vertical="center" wrapText="1"/>
    </xf>
    <xf numFmtId="4" fontId="12" fillId="3" borderId="3" xfId="10" applyNumberFormat="1" applyFont="1" applyFill="1" applyBorder="1" applyAlignment="1">
      <alignment horizontal="center" vertical="center" wrapText="1"/>
    </xf>
    <xf numFmtId="4" fontId="12" fillId="3" borderId="4" xfId="10" applyNumberFormat="1" applyFont="1" applyFill="1" applyBorder="1" applyAlignment="1">
      <alignment horizontal="center" vertical="center" wrapText="1"/>
    </xf>
    <xf numFmtId="49" fontId="12" fillId="3" borderId="14" xfId="10" applyNumberFormat="1" applyFont="1" applyFill="1" applyBorder="1" applyAlignment="1">
      <alignment horizontal="center" vertical="center" wrapText="1"/>
    </xf>
    <xf numFmtId="0" fontId="12" fillId="0" borderId="19" xfId="10" applyFont="1" applyFill="1" applyBorder="1" applyAlignment="1">
      <alignment horizontal="center" vertical="center" wrapText="1"/>
    </xf>
    <xf numFmtId="0" fontId="12" fillId="0" borderId="5" xfId="10" applyFont="1" applyBorder="1" applyAlignment="1">
      <alignment vertical="center"/>
    </xf>
    <xf numFmtId="0" fontId="12" fillId="0" borderId="6" xfId="10" applyFont="1" applyBorder="1" applyAlignment="1">
      <alignment vertical="center"/>
    </xf>
    <xf numFmtId="0" fontId="11" fillId="0" borderId="6" xfId="10" applyFont="1" applyBorder="1" applyAlignment="1">
      <alignment horizontal="left" vertical="center"/>
    </xf>
    <xf numFmtId="0" fontId="11" fillId="0" borderId="6" xfId="10" applyFont="1" applyBorder="1" applyAlignment="1">
      <alignment horizontal="center" vertical="center"/>
    </xf>
    <xf numFmtId="166" fontId="11" fillId="0" borderId="6" xfId="45" applyFont="1" applyBorder="1" applyAlignment="1">
      <alignment horizontal="center" vertical="center"/>
    </xf>
    <xf numFmtId="0" fontId="11" fillId="0" borderId="6" xfId="10" applyFont="1" applyBorder="1" applyAlignment="1">
      <alignment vertical="center"/>
    </xf>
    <xf numFmtId="0" fontId="12" fillId="0" borderId="8" xfId="10" applyFont="1" applyBorder="1" applyAlignment="1">
      <alignment vertical="center"/>
    </xf>
    <xf numFmtId="0" fontId="12" fillId="0" borderId="0" xfId="10" applyFont="1" applyBorder="1" applyAlignment="1">
      <alignment vertical="center"/>
    </xf>
    <xf numFmtId="0" fontId="11" fillId="0" borderId="0" xfId="10" applyFont="1" applyBorder="1" applyAlignment="1">
      <alignment horizontal="left" vertical="center"/>
    </xf>
    <xf numFmtId="0" fontId="11" fillId="0" borderId="0" xfId="10" applyFont="1" applyBorder="1" applyAlignment="1">
      <alignment horizontal="center" vertical="center"/>
    </xf>
    <xf numFmtId="166" fontId="12" fillId="0" borderId="0" xfId="45" applyFont="1" applyBorder="1" applyAlignment="1">
      <alignment horizontal="center" vertical="center"/>
    </xf>
    <xf numFmtId="9" fontId="11" fillId="0" borderId="0" xfId="10" applyNumberFormat="1" applyFont="1" applyBorder="1" applyAlignment="1">
      <alignment vertical="center"/>
    </xf>
    <xf numFmtId="0" fontId="11" fillId="0" borderId="0" xfId="10" applyFont="1" applyBorder="1" applyAlignment="1">
      <alignment vertical="center"/>
    </xf>
    <xf numFmtId="0" fontId="11" fillId="5" borderId="17" xfId="10" applyFill="1" applyBorder="1" applyAlignment="1">
      <alignment horizontal="center"/>
    </xf>
    <xf numFmtId="0" fontId="11" fillId="5" borderId="18" xfId="10" applyFill="1" applyBorder="1" applyAlignment="1">
      <alignment horizontal="center"/>
    </xf>
    <xf numFmtId="0" fontId="11" fillId="5" borderId="18" xfId="10" applyFill="1" applyBorder="1" applyAlignment="1">
      <alignment horizontal="right"/>
    </xf>
    <xf numFmtId="0" fontId="11" fillId="0" borderId="13" xfId="10" applyBorder="1"/>
    <xf numFmtId="0" fontId="11" fillId="0" borderId="1" xfId="10" applyBorder="1" applyAlignment="1">
      <alignment horizontal="right"/>
    </xf>
    <xf numFmtId="49" fontId="11" fillId="0" borderId="1" xfId="10" applyNumberFormat="1" applyBorder="1"/>
    <xf numFmtId="10" fontId="11" fillId="0" borderId="0" xfId="10" applyNumberFormat="1"/>
    <xf numFmtId="166" fontId="12" fillId="5" borderId="24" xfId="45" applyFont="1" applyFill="1" applyBorder="1"/>
    <xf numFmtId="166" fontId="11" fillId="5" borderId="3" xfId="10" applyNumberFormat="1" applyFill="1" applyBorder="1"/>
    <xf numFmtId="10" fontId="0" fillId="0" borderId="14" xfId="11" applyNumberFormat="1" applyFont="1" applyBorder="1"/>
    <xf numFmtId="10" fontId="0" fillId="0" borderId="15" xfId="11" applyNumberFormat="1" applyFont="1" applyBorder="1"/>
    <xf numFmtId="0" fontId="12" fillId="2" borderId="1" xfId="10" applyFont="1" applyFill="1" applyBorder="1" applyAlignment="1">
      <alignment vertical="center"/>
    </xf>
    <xf numFmtId="0" fontId="12" fillId="0" borderId="1" xfId="10" applyFont="1" applyFill="1" applyBorder="1" applyAlignment="1">
      <alignment horizontal="center" vertical="center"/>
    </xf>
    <xf numFmtId="0" fontId="12" fillId="2" borderId="1" xfId="10" applyFont="1" applyFill="1" applyBorder="1" applyAlignment="1">
      <alignment horizontal="center" vertical="center"/>
    </xf>
    <xf numFmtId="0" fontId="12" fillId="0" borderId="1" xfId="10" applyFont="1" applyFill="1" applyBorder="1" applyAlignment="1">
      <alignment vertical="center"/>
    </xf>
    <xf numFmtId="0" fontId="11" fillId="0" borderId="1" xfId="10" applyFont="1" applyFill="1" applyBorder="1" applyAlignment="1">
      <alignment vertical="center"/>
    </xf>
    <xf numFmtId="0" fontId="12" fillId="0" borderId="1" xfId="10" applyFont="1" applyFill="1" applyBorder="1" applyAlignment="1">
      <alignment vertical="center" wrapText="1"/>
    </xf>
    <xf numFmtId="0" fontId="11" fillId="0" borderId="0" xfId="10" applyFont="1" applyFill="1" applyAlignment="1">
      <alignment vertical="center"/>
    </xf>
    <xf numFmtId="0" fontId="11" fillId="0" borderId="0" xfId="10" applyFont="1" applyFill="1" applyBorder="1" applyAlignment="1" applyProtection="1">
      <alignment horizontal="center"/>
      <protection locked="0"/>
    </xf>
    <xf numFmtId="0" fontId="11" fillId="4" borderId="0" xfId="10" applyFont="1" applyFill="1" applyAlignment="1">
      <alignment horizontal="center"/>
    </xf>
    <xf numFmtId="0" fontId="11" fillId="4" borderId="0" xfId="10" applyFont="1" applyFill="1" applyAlignment="1">
      <alignment horizontal="left" vertical="center"/>
    </xf>
    <xf numFmtId="0" fontId="11" fillId="4" borderId="0" xfId="10" applyFont="1" applyFill="1" applyAlignment="1">
      <alignment horizontal="center" vertical="center"/>
    </xf>
    <xf numFmtId="166" fontId="11" fillId="4" borderId="0" xfId="26" applyFont="1" applyFill="1" applyAlignment="1">
      <alignment horizontal="center" vertical="center"/>
    </xf>
    <xf numFmtId="0" fontId="40" fillId="4" borderId="0" xfId="10" applyFont="1" applyFill="1" applyBorder="1" applyAlignment="1">
      <alignment vertical="center" wrapText="1"/>
    </xf>
    <xf numFmtId="0" fontId="12" fillId="0" borderId="25" xfId="1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0" fillId="4" borderId="9" xfId="10" applyFont="1" applyFill="1" applyBorder="1" applyAlignment="1">
      <alignment vertical="center" wrapText="1"/>
    </xf>
    <xf numFmtId="0" fontId="38" fillId="0" borderId="0" xfId="27" applyFont="1" applyBorder="1" applyAlignment="1">
      <alignment vertical="center"/>
    </xf>
    <xf numFmtId="164" fontId="11" fillId="0" borderId="0" xfId="10" applyNumberFormat="1" applyFont="1" applyFill="1" applyAlignment="1">
      <alignment vertical="center"/>
    </xf>
    <xf numFmtId="0" fontId="12" fillId="2" borderId="2" xfId="10" applyFont="1" applyFill="1" applyBorder="1" applyAlignment="1">
      <alignment vertical="center"/>
    </xf>
    <xf numFmtId="181" fontId="34" fillId="0" borderId="25" xfId="26" applyNumberFormat="1" applyFont="1" applyFill="1" applyBorder="1" applyAlignment="1">
      <alignment horizontal="right" vertical="center" indent="1"/>
    </xf>
    <xf numFmtId="0" fontId="11" fillId="9" borderId="21" xfId="10" applyFont="1" applyFill="1" applyBorder="1" applyAlignment="1">
      <alignment horizontal="center" vertical="center" wrapText="1"/>
    </xf>
    <xf numFmtId="0" fontId="11" fillId="9" borderId="1" xfId="10" applyFont="1" applyFill="1" applyBorder="1" applyAlignment="1">
      <alignment horizontal="center" vertical="center"/>
    </xf>
    <xf numFmtId="0" fontId="11" fillId="9" borderId="1" xfId="1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wrapText="1"/>
    </xf>
    <xf numFmtId="166" fontId="11" fillId="9" borderId="1" xfId="14" applyFont="1" applyFill="1" applyBorder="1" applyAlignment="1">
      <alignment horizontal="right" vertical="center"/>
    </xf>
    <xf numFmtId="166" fontId="11" fillId="9" borderId="1" xfId="14" applyFont="1" applyFill="1" applyBorder="1" applyAlignment="1">
      <alignment vertical="center"/>
    </xf>
    <xf numFmtId="166" fontId="11" fillId="9" borderId="21" xfId="14" applyFont="1" applyFill="1" applyBorder="1" applyAlignment="1">
      <alignment vertical="center"/>
    </xf>
    <xf numFmtId="0" fontId="11" fillId="9" borderId="21" xfId="10" applyFont="1" applyFill="1" applyBorder="1" applyAlignment="1">
      <alignment horizontal="center" vertical="center"/>
    </xf>
    <xf numFmtId="166" fontId="11" fillId="9" borderId="21" xfId="14" applyFont="1" applyFill="1" applyBorder="1" applyAlignment="1">
      <alignment horizontal="right" vertical="center"/>
    </xf>
    <xf numFmtId="0" fontId="49" fillId="9" borderId="1" xfId="0" applyFont="1" applyFill="1" applyBorder="1" applyAlignment="1">
      <alignment wrapText="1"/>
    </xf>
    <xf numFmtId="0" fontId="11" fillId="9" borderId="27" xfId="10" applyFont="1" applyFill="1" applyBorder="1" applyAlignment="1">
      <alignment horizontal="center" vertical="center" wrapText="1"/>
    </xf>
    <xf numFmtId="0" fontId="11" fillId="9" borderId="27" xfId="10" applyFont="1" applyFill="1" applyBorder="1" applyAlignment="1">
      <alignment horizontal="center" vertical="center"/>
    </xf>
    <xf numFmtId="166" fontId="11" fillId="9" borderId="27" xfId="14" applyFont="1" applyFill="1" applyBorder="1" applyAlignment="1">
      <alignment horizontal="right" vertical="center"/>
    </xf>
    <xf numFmtId="166" fontId="11" fillId="9" borderId="27" xfId="14" applyFont="1" applyFill="1" applyBorder="1" applyAlignment="1">
      <alignment vertical="center"/>
    </xf>
    <xf numFmtId="167" fontId="14" fillId="9" borderId="22" xfId="4" applyFont="1" applyFill="1" applyBorder="1" applyAlignment="1">
      <alignment horizontal="center" vertical="center" wrapText="1"/>
    </xf>
    <xf numFmtId="0" fontId="11" fillId="9" borderId="23" xfId="10" applyFont="1" applyFill="1" applyBorder="1" applyAlignment="1">
      <alignment horizontal="center" vertical="center"/>
    </xf>
    <xf numFmtId="166" fontId="11" fillId="9" borderId="1" xfId="26" applyFont="1" applyFill="1" applyBorder="1" applyAlignment="1">
      <alignment vertical="center"/>
    </xf>
    <xf numFmtId="0" fontId="11" fillId="9" borderId="1" xfId="10" applyFont="1" applyFill="1" applyBorder="1" applyAlignment="1">
      <alignment vertical="center"/>
    </xf>
    <xf numFmtId="0" fontId="11" fillId="9" borderId="21" xfId="0" applyFont="1" applyFill="1" applyBorder="1" applyAlignment="1">
      <alignment horizontal="center" vertical="center" wrapText="1"/>
    </xf>
    <xf numFmtId="0" fontId="46" fillId="9" borderId="21" xfId="0" applyFont="1" applyFill="1" applyBorder="1" applyAlignment="1">
      <alignment horizontal="left" vertical="center" wrapText="1"/>
    </xf>
    <xf numFmtId="0" fontId="46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164" fontId="11" fillId="9" borderId="0" xfId="10" applyNumberFormat="1" applyFont="1" applyFill="1" applyAlignment="1">
      <alignment vertical="center"/>
    </xf>
    <xf numFmtId="0" fontId="11" fillId="9" borderId="0" xfId="10" applyFont="1" applyFill="1" applyAlignment="1">
      <alignment vertical="center"/>
    </xf>
    <xf numFmtId="0" fontId="11" fillId="9" borderId="2" xfId="1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2" xfId="10" applyFont="1" applyFill="1" applyBorder="1" applyAlignment="1">
      <alignment horizontal="center" vertical="center"/>
    </xf>
    <xf numFmtId="166" fontId="11" fillId="9" borderId="2" xfId="14" applyFont="1" applyFill="1" applyBorder="1" applyAlignment="1">
      <alignment horizontal="right" vertical="center"/>
    </xf>
    <xf numFmtId="166" fontId="11" fillId="9" borderId="2" xfId="14" applyFont="1" applyFill="1" applyBorder="1" applyAlignment="1">
      <alignment vertical="center"/>
    </xf>
    <xf numFmtId="0" fontId="48" fillId="9" borderId="1" xfId="0" applyFont="1" applyFill="1" applyBorder="1" applyAlignment="1">
      <alignment wrapText="1"/>
    </xf>
    <xf numFmtId="0" fontId="49" fillId="9" borderId="21" xfId="0" applyFont="1" applyFill="1" applyBorder="1" applyAlignment="1">
      <alignment wrapText="1"/>
    </xf>
    <xf numFmtId="0" fontId="11" fillId="9" borderId="1" xfId="185" applyFont="1" applyFill="1" applyBorder="1" applyAlignment="1">
      <alignment horizontal="center" vertical="center"/>
    </xf>
    <xf numFmtId="0" fontId="11" fillId="9" borderId="1" xfId="220" applyFont="1" applyFill="1" applyBorder="1" applyAlignment="1">
      <alignment horizontal="center" vertical="center"/>
    </xf>
    <xf numFmtId="0" fontId="48" fillId="9" borderId="1" xfId="10" applyFont="1" applyFill="1" applyBorder="1" applyAlignment="1">
      <alignment horizontal="center" vertical="center"/>
    </xf>
    <xf numFmtId="166" fontId="48" fillId="9" borderId="1" xfId="14" applyFont="1" applyFill="1" applyBorder="1" applyAlignment="1">
      <alignment horizontal="right" vertical="center"/>
    </xf>
    <xf numFmtId="166" fontId="48" fillId="9" borderId="1" xfId="14" applyFont="1" applyFill="1" applyBorder="1" applyAlignment="1">
      <alignment vertical="center"/>
    </xf>
    <xf numFmtId="0" fontId="11" fillId="9" borderId="1" xfId="266" applyFont="1" applyFill="1" applyBorder="1" applyAlignment="1">
      <alignment horizontal="center" vertical="center"/>
    </xf>
    <xf numFmtId="0" fontId="11" fillId="9" borderId="1" xfId="266" applyFont="1" applyFill="1" applyBorder="1" applyAlignment="1">
      <alignment horizontal="left" vertical="center" wrapText="1"/>
    </xf>
    <xf numFmtId="10" fontId="11" fillId="5" borderId="3" xfId="10" applyNumberFormat="1" applyFill="1" applyBorder="1"/>
    <xf numFmtId="0" fontId="42" fillId="0" borderId="8" xfId="0" applyFont="1" applyBorder="1" applyAlignment="1">
      <alignment horizontal="center"/>
    </xf>
    <xf numFmtId="0" fontId="40" fillId="4" borderId="0" xfId="10" applyFont="1" applyFill="1" applyBorder="1" applyAlignment="1">
      <alignment horizontal="center" vertical="center" wrapText="1"/>
    </xf>
    <xf numFmtId="0" fontId="40" fillId="4" borderId="9" xfId="1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/>
    </xf>
    <xf numFmtId="0" fontId="12" fillId="0" borderId="8" xfId="10" applyFont="1" applyFill="1" applyBorder="1" applyAlignment="1">
      <alignment vertical="center"/>
    </xf>
    <xf numFmtId="0" fontId="12" fillId="0" borderId="9" xfId="10" applyFont="1" applyFill="1" applyBorder="1" applyAlignment="1">
      <alignment vertical="center"/>
    </xf>
    <xf numFmtId="0" fontId="47" fillId="0" borderId="8" xfId="10" applyFont="1" applyFill="1" applyBorder="1" applyAlignment="1">
      <alignment vertical="center"/>
    </xf>
    <xf numFmtId="0" fontId="11" fillId="0" borderId="8" xfId="10" applyFont="1" applyFill="1" applyBorder="1" applyAlignment="1">
      <alignment horizontal="center" vertical="center"/>
    </xf>
    <xf numFmtId="0" fontId="11" fillId="0" borderId="9" xfId="10" applyFont="1" applyFill="1" applyBorder="1" applyAlignment="1">
      <alignment vertical="center"/>
    </xf>
    <xf numFmtId="0" fontId="12" fillId="2" borderId="13" xfId="10" applyFont="1" applyFill="1" applyBorder="1" applyAlignment="1">
      <alignment horizontal="center" vertical="center"/>
    </xf>
    <xf numFmtId="166" fontId="12" fillId="2" borderId="28" xfId="14" applyFont="1" applyFill="1" applyBorder="1" applyAlignment="1">
      <alignment vertical="center"/>
    </xf>
    <xf numFmtId="0" fontId="11" fillId="0" borderId="13" xfId="10" applyFont="1" applyFill="1" applyBorder="1" applyAlignment="1">
      <alignment horizontal="center" vertical="center"/>
    </xf>
    <xf numFmtId="166" fontId="11" fillId="9" borderId="28" xfId="14" applyFont="1" applyFill="1" applyBorder="1" applyAlignment="1">
      <alignment vertical="center"/>
    </xf>
    <xf numFmtId="0" fontId="12" fillId="0" borderId="29" xfId="10" applyFont="1" applyFill="1" applyBorder="1" applyAlignment="1">
      <alignment vertical="center" wrapText="1"/>
    </xf>
    <xf numFmtId="166" fontId="12" fillId="0" borderId="28" xfId="14" applyFont="1" applyFill="1" applyBorder="1" applyAlignment="1">
      <alignment vertical="center" wrapText="1"/>
    </xf>
    <xf numFmtId="166" fontId="11" fillId="0" borderId="9" xfId="14" applyFont="1" applyFill="1" applyBorder="1" applyAlignment="1">
      <alignment vertical="center"/>
    </xf>
    <xf numFmtId="0" fontId="11" fillId="8" borderId="13" xfId="1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vertical="center" wrapText="1"/>
    </xf>
    <xf numFmtId="0" fontId="12" fillId="0" borderId="13" xfId="10" applyFont="1" applyFill="1" applyBorder="1" applyAlignment="1">
      <alignment horizontal="center" vertical="center"/>
    </xf>
    <xf numFmtId="166" fontId="11" fillId="0" borderId="28" xfId="14" applyFont="1" applyFill="1" applyBorder="1" applyAlignment="1">
      <alignment vertical="center"/>
    </xf>
    <xf numFmtId="0" fontId="11" fillId="8" borderId="13" xfId="10" applyFont="1" applyFill="1" applyBorder="1" applyAlignment="1">
      <alignment horizontal="center" vertical="center"/>
    </xf>
    <xf numFmtId="166" fontId="48" fillId="9" borderId="28" xfId="14" applyFont="1" applyFill="1" applyBorder="1" applyAlignment="1">
      <alignment vertical="center"/>
    </xf>
    <xf numFmtId="0" fontId="46" fillId="9" borderId="0" xfId="0" applyFont="1" applyFill="1" applyBorder="1" applyAlignment="1">
      <alignment wrapText="1"/>
    </xf>
    <xf numFmtId="166" fontId="11" fillId="9" borderId="30" xfId="14" applyFont="1" applyFill="1" applyBorder="1" applyAlignment="1">
      <alignment vertical="center"/>
    </xf>
    <xf numFmtId="0" fontId="11" fillId="0" borderId="13" xfId="10" applyFont="1" applyFill="1" applyBorder="1" applyAlignment="1">
      <alignment horizontal="center" vertical="center" wrapText="1"/>
    </xf>
    <xf numFmtId="0" fontId="11" fillId="0" borderId="32" xfId="10" applyFont="1" applyFill="1" applyBorder="1" applyAlignment="1">
      <alignment horizontal="center" vertical="center" wrapText="1"/>
    </xf>
    <xf numFmtId="0" fontId="49" fillId="9" borderId="0" xfId="0" applyFont="1" applyFill="1" applyBorder="1" applyAlignment="1">
      <alignment wrapText="1"/>
    </xf>
    <xf numFmtId="166" fontId="11" fillId="9" borderId="33" xfId="14" applyFont="1" applyFill="1" applyBorder="1" applyAlignment="1">
      <alignment vertical="center"/>
    </xf>
    <xf numFmtId="0" fontId="11" fillId="0" borderId="34" xfId="10" applyFont="1" applyFill="1" applyBorder="1" applyAlignment="1">
      <alignment horizontal="center" vertical="center" wrapText="1"/>
    </xf>
    <xf numFmtId="166" fontId="11" fillId="9" borderId="35" xfId="14" applyFont="1" applyFill="1" applyBorder="1" applyAlignment="1">
      <alignment vertical="center"/>
    </xf>
    <xf numFmtId="0" fontId="11" fillId="9" borderId="13" xfId="10" applyFont="1" applyFill="1" applyBorder="1" applyAlignment="1">
      <alignment horizontal="center" vertical="center" wrapText="1"/>
    </xf>
    <xf numFmtId="0" fontId="11" fillId="9" borderId="36" xfId="10" applyFont="1" applyFill="1" applyBorder="1" applyAlignment="1">
      <alignment horizontal="center" vertical="center" wrapText="1"/>
    </xf>
    <xf numFmtId="49" fontId="12" fillId="2" borderId="29" xfId="10" applyNumberFormat="1" applyFont="1" applyFill="1" applyBorder="1" applyAlignment="1">
      <alignment vertical="center"/>
    </xf>
    <xf numFmtId="166" fontId="34" fillId="2" borderId="28" xfId="14" applyFont="1" applyFill="1" applyBorder="1" applyAlignment="1">
      <alignment vertical="center"/>
    </xf>
    <xf numFmtId="0" fontId="11" fillId="0" borderId="8" xfId="10" applyFont="1" applyFill="1" applyBorder="1" applyAlignment="1">
      <alignment horizontal="center"/>
    </xf>
    <xf numFmtId="4" fontId="11" fillId="0" borderId="9" xfId="10" applyNumberFormat="1" applyFont="1" applyFill="1" applyBorder="1" applyAlignment="1">
      <alignment vertical="center"/>
    </xf>
    <xf numFmtId="166" fontId="11" fillId="0" borderId="9" xfId="26" applyFont="1" applyFill="1" applyBorder="1" applyAlignment="1">
      <alignment vertical="center"/>
    </xf>
    <xf numFmtId="0" fontId="11" fillId="0" borderId="8" xfId="10" applyFont="1" applyFill="1" applyBorder="1" applyAlignment="1" applyProtection="1">
      <alignment vertical="center"/>
      <protection locked="0"/>
    </xf>
    <xf numFmtId="0" fontId="38" fillId="0" borderId="8" xfId="27" applyFont="1" applyBorder="1" applyAlignment="1">
      <alignment vertical="center"/>
    </xf>
    <xf numFmtId="0" fontId="11" fillId="0" borderId="8" xfId="10" applyFont="1" applyFill="1" applyBorder="1" applyAlignment="1" applyProtection="1">
      <alignment horizontal="center"/>
      <protection locked="0"/>
    </xf>
    <xf numFmtId="0" fontId="11" fillId="0" borderId="10" xfId="10" applyFont="1" applyFill="1" applyBorder="1" applyAlignment="1">
      <alignment horizontal="center"/>
    </xf>
    <xf numFmtId="0" fontId="11" fillId="0" borderId="11" xfId="10" applyFont="1" applyFill="1" applyBorder="1" applyAlignment="1">
      <alignment horizontal="center"/>
    </xf>
    <xf numFmtId="0" fontId="11" fillId="0" borderId="11" xfId="1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center" vertical="center"/>
    </xf>
    <xf numFmtId="166" fontId="11" fillId="0" borderId="11" xfId="26" applyFont="1" applyFill="1" applyBorder="1" applyAlignment="1">
      <alignment horizontal="center" vertical="center"/>
    </xf>
    <xf numFmtId="0" fontId="11" fillId="0" borderId="11" xfId="10" applyFont="1" applyFill="1" applyBorder="1" applyAlignment="1">
      <alignment vertical="center"/>
    </xf>
    <xf numFmtId="0" fontId="11" fillId="0" borderId="12" xfId="10" applyFont="1" applyFill="1" applyBorder="1" applyAlignment="1">
      <alignment vertical="center"/>
    </xf>
    <xf numFmtId="10" fontId="0" fillId="0" borderId="16" xfId="11" applyNumberFormat="1" applyFont="1" applyBorder="1"/>
    <xf numFmtId="10" fontId="11" fillId="3" borderId="16" xfId="10" applyNumberFormat="1" applyFill="1" applyBorder="1"/>
    <xf numFmtId="0" fontId="11" fillId="0" borderId="8" xfId="10" applyFont="1" applyBorder="1" applyAlignment="1">
      <alignment vertical="center"/>
    </xf>
    <xf numFmtId="166" fontId="11" fillId="0" borderId="0" xfId="45" applyFont="1" applyBorder="1" applyAlignment="1">
      <alignment horizontal="center" vertical="center"/>
    </xf>
    <xf numFmtId="0" fontId="11" fillId="0" borderId="9" xfId="10" applyFont="1" applyBorder="1" applyAlignment="1">
      <alignment vertical="center"/>
    </xf>
    <xf numFmtId="0" fontId="11" fillId="0" borderId="7" xfId="10" applyFont="1" applyBorder="1" applyAlignment="1">
      <alignment vertical="center"/>
    </xf>
    <xf numFmtId="0" fontId="11" fillId="0" borderId="8" xfId="10" applyBorder="1"/>
    <xf numFmtId="0" fontId="11" fillId="0" borderId="0" xfId="10" applyBorder="1"/>
    <xf numFmtId="0" fontId="11" fillId="0" borderId="9" xfId="10" applyBorder="1"/>
    <xf numFmtId="0" fontId="11" fillId="5" borderId="37" xfId="10" applyFill="1" applyBorder="1" applyAlignment="1">
      <alignment horizontal="center"/>
    </xf>
    <xf numFmtId="0" fontId="11" fillId="0" borderId="28" xfId="10" applyBorder="1"/>
    <xf numFmtId="10" fontId="0" fillId="0" borderId="28" xfId="11" applyNumberFormat="1" applyFont="1" applyBorder="1"/>
    <xf numFmtId="166" fontId="11" fillId="0" borderId="28" xfId="10" applyNumberFormat="1" applyBorder="1"/>
    <xf numFmtId="9" fontId="0" fillId="0" borderId="28" xfId="11" applyFont="1" applyFill="1" applyBorder="1"/>
    <xf numFmtId="9" fontId="11" fillId="5" borderId="28" xfId="11" applyFont="1" applyFill="1" applyBorder="1"/>
    <xf numFmtId="164" fontId="11" fillId="0" borderId="28" xfId="10" applyNumberFormat="1" applyBorder="1"/>
    <xf numFmtId="166" fontId="0" fillId="0" borderId="0" xfId="45" applyFont="1" applyBorder="1"/>
    <xf numFmtId="166" fontId="11" fillId="5" borderId="4" xfId="10" applyNumberFormat="1" applyFill="1" applyBorder="1"/>
    <xf numFmtId="0" fontId="11" fillId="0" borderId="8" xfId="10" applyFont="1" applyFill="1" applyBorder="1" applyAlignment="1" applyProtection="1">
      <alignment horizontal="left"/>
      <protection locked="0"/>
    </xf>
    <xf numFmtId="0" fontId="11" fillId="0" borderId="0" xfId="10" applyFont="1" applyFill="1" applyBorder="1" applyAlignment="1" applyProtection="1">
      <alignment horizontal="left"/>
      <protection locked="0"/>
    </xf>
    <xf numFmtId="0" fontId="11" fillId="0" borderId="8" xfId="10" applyNumberFormat="1" applyFont="1" applyFill="1" applyBorder="1" applyAlignment="1" applyProtection="1">
      <alignment horizontal="justify" vertical="justify"/>
      <protection locked="0"/>
    </xf>
    <xf numFmtId="0" fontId="11" fillId="0" borderId="0" xfId="10" applyNumberFormat="1" applyFont="1" applyFill="1" applyBorder="1" applyAlignment="1" applyProtection="1">
      <alignment horizontal="justify" vertical="justify"/>
      <protection locked="0"/>
    </xf>
    <xf numFmtId="0" fontId="40" fillId="4" borderId="6" xfId="10" applyFont="1" applyFill="1" applyBorder="1" applyAlignment="1">
      <alignment horizontal="center" vertical="center" wrapText="1"/>
    </xf>
    <xf numFmtId="0" fontId="40" fillId="4" borderId="7" xfId="10" applyFont="1" applyFill="1" applyBorder="1" applyAlignment="1">
      <alignment horizontal="center" vertical="center" wrapText="1"/>
    </xf>
    <xf numFmtId="0" fontId="42" fillId="0" borderId="8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0" fillId="4" borderId="8" xfId="10" applyFont="1" applyFill="1" applyBorder="1" applyAlignment="1">
      <alignment horizontal="center" vertical="center" wrapText="1"/>
    </xf>
    <xf numFmtId="0" fontId="40" fillId="4" borderId="0" xfId="10" applyFont="1" applyFill="1" applyBorder="1" applyAlignment="1">
      <alignment horizontal="center" vertical="center" wrapText="1"/>
    </xf>
    <xf numFmtId="0" fontId="40" fillId="4" borderId="9" xfId="1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9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12" fillId="0" borderId="15" xfId="10" applyFont="1" applyFill="1" applyBorder="1" applyAlignment="1">
      <alignment horizontal="center" vertical="center"/>
    </xf>
    <xf numFmtId="0" fontId="39" fillId="0" borderId="10" xfId="10" applyFont="1" applyFill="1" applyBorder="1" applyAlignment="1">
      <alignment horizontal="center" vertical="center"/>
    </xf>
    <xf numFmtId="0" fontId="39" fillId="0" borderId="11" xfId="10" applyFont="1" applyFill="1" applyBorder="1" applyAlignment="1">
      <alignment horizontal="center" vertical="center"/>
    </xf>
    <xf numFmtId="0" fontId="39" fillId="0" borderId="12" xfId="10" applyFont="1" applyFill="1" applyBorder="1" applyAlignment="1">
      <alignment horizontal="center" vertical="center"/>
    </xf>
    <xf numFmtId="0" fontId="11" fillId="0" borderId="34" xfId="10" applyFont="1" applyFill="1" applyBorder="1" applyAlignment="1">
      <alignment horizontal="center"/>
    </xf>
    <xf numFmtId="0" fontId="11" fillId="0" borderId="26" xfId="10" applyFont="1" applyFill="1" applyBorder="1" applyAlignment="1">
      <alignment horizontal="center"/>
    </xf>
    <xf numFmtId="0" fontId="45" fillId="0" borderId="5" xfId="10" applyFont="1" applyFill="1" applyBorder="1" applyAlignment="1">
      <alignment horizontal="center" vertical="center"/>
    </xf>
    <xf numFmtId="0" fontId="40" fillId="0" borderId="6" xfId="10" applyFont="1" applyFill="1" applyBorder="1" applyAlignment="1">
      <alignment horizontal="center" vertical="center"/>
    </xf>
    <xf numFmtId="0" fontId="40" fillId="0" borderId="7" xfId="10" applyFont="1" applyFill="1" applyBorder="1" applyAlignment="1">
      <alignment horizontal="center" vertical="center"/>
    </xf>
    <xf numFmtId="0" fontId="40" fillId="0" borderId="10" xfId="10" applyFont="1" applyFill="1" applyBorder="1" applyAlignment="1">
      <alignment horizontal="center" vertical="center"/>
    </xf>
    <xf numFmtId="0" fontId="40" fillId="0" borderId="11" xfId="10" applyFont="1" applyFill="1" applyBorder="1" applyAlignment="1">
      <alignment horizontal="center" vertical="center"/>
    </xf>
    <xf numFmtId="0" fontId="40" fillId="0" borderId="12" xfId="10" applyFont="1" applyFill="1" applyBorder="1" applyAlignment="1">
      <alignment horizontal="center" vertical="center"/>
    </xf>
    <xf numFmtId="0" fontId="11" fillId="0" borderId="29" xfId="10" applyFont="1" applyFill="1" applyBorder="1" applyAlignment="1">
      <alignment horizontal="center" vertical="center"/>
    </xf>
    <xf numFmtId="0" fontId="11" fillId="0" borderId="19" xfId="10" applyFont="1" applyFill="1" applyBorder="1" applyAlignment="1">
      <alignment horizontal="center" vertical="center"/>
    </xf>
    <xf numFmtId="0" fontId="11" fillId="0" borderId="31" xfId="10" applyFont="1" applyFill="1" applyBorder="1" applyAlignment="1">
      <alignment horizontal="center" vertical="center"/>
    </xf>
    <xf numFmtId="0" fontId="12" fillId="0" borderId="14" xfId="10" applyFont="1" applyBorder="1" applyAlignment="1">
      <alignment horizontal="center" vertical="center"/>
    </xf>
    <xf numFmtId="0" fontId="12" fillId="0" borderId="15" xfId="10" applyFont="1" applyBorder="1" applyAlignment="1">
      <alignment horizontal="center" vertical="center"/>
    </xf>
    <xf numFmtId="0" fontId="12" fillId="0" borderId="16" xfId="10" applyFont="1" applyBorder="1" applyAlignment="1">
      <alignment horizontal="center" vertical="center"/>
    </xf>
    <xf numFmtId="0" fontId="11" fillId="5" borderId="14" xfId="10" applyFill="1" applyBorder="1" applyAlignment="1">
      <alignment horizontal="center"/>
    </xf>
    <xf numFmtId="0" fontId="11" fillId="5" borderId="16" xfId="10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10" xfId="10" applyFont="1" applyBorder="1" applyAlignment="1">
      <alignment horizontal="center" vertical="center"/>
    </xf>
    <xf numFmtId="0" fontId="12" fillId="0" borderId="11" xfId="10" applyFont="1" applyBorder="1" applyAlignment="1">
      <alignment horizontal="center" vertical="center"/>
    </xf>
    <xf numFmtId="0" fontId="12" fillId="0" borderId="12" xfId="10" applyFont="1" applyBorder="1" applyAlignment="1">
      <alignment horizontal="center" vertical="center"/>
    </xf>
    <xf numFmtId="0" fontId="12" fillId="0" borderId="10" xfId="10" applyFont="1" applyBorder="1" applyAlignment="1">
      <alignment horizontal="left" vertical="center"/>
    </xf>
    <xf numFmtId="0" fontId="12" fillId="0" borderId="11" xfId="10" applyFont="1" applyBorder="1" applyAlignment="1">
      <alignment horizontal="left" vertical="center"/>
    </xf>
    <xf numFmtId="0" fontId="12" fillId="0" borderId="12" xfId="10" applyFont="1" applyBorder="1" applyAlignment="1">
      <alignment horizontal="left" vertical="center"/>
    </xf>
  </cellXfs>
  <cellStyles count="267">
    <cellStyle name="_x000d__x000a_JournalTemplate=C:\COMFO\CTALK\JOURSTD.TPL_x000d__x000a_LbStateAddress=3 3 0 251 1 89 2 311_x000d__x000a_LbStateJou" xfId="62" xr:uid="{00000000-0005-0000-0000-000000000000}"/>
    <cellStyle name="20% - Ênfase1 100" xfId="1" xr:uid="{00000000-0005-0000-0000-000001000000}"/>
    <cellStyle name="60% - Ênfase6 37" xfId="2" xr:uid="{00000000-0005-0000-0000-000002000000}"/>
    <cellStyle name="Comma_Arauco Piping list" xfId="63" xr:uid="{00000000-0005-0000-0000-000003000000}"/>
    <cellStyle name="Comma0" xfId="64" xr:uid="{00000000-0005-0000-0000-000004000000}"/>
    <cellStyle name="CORES" xfId="65" xr:uid="{00000000-0005-0000-0000-000005000000}"/>
    <cellStyle name="Currency [0]_Arauco Piping list" xfId="66" xr:uid="{00000000-0005-0000-0000-000006000000}"/>
    <cellStyle name="Currency_Arauco Piping list" xfId="67" xr:uid="{00000000-0005-0000-0000-000007000000}"/>
    <cellStyle name="Currency0" xfId="68" xr:uid="{00000000-0005-0000-0000-000008000000}"/>
    <cellStyle name="Data" xfId="69" xr:uid="{00000000-0005-0000-0000-000009000000}"/>
    <cellStyle name="Date" xfId="70" xr:uid="{00000000-0005-0000-0000-00000A000000}"/>
    <cellStyle name="Excel Built-in Excel Built-in Excel Built-in Excel Built-in Excel Built-in Excel Built-in Excel Built-in Excel Built-in Separador de milhares 4" xfId="3" xr:uid="{00000000-0005-0000-0000-00000B000000}"/>
    <cellStyle name="Excel Built-in Excel Built-in Excel Built-in Excel Built-in Excel Built-in Excel Built-in Excel Built-in Separador de milhares 4" xfId="4" xr:uid="{00000000-0005-0000-0000-00000C000000}"/>
    <cellStyle name="Excel Built-in Normal" xfId="5" xr:uid="{00000000-0005-0000-0000-00000D000000}"/>
    <cellStyle name="Excel Built-in Normal 1" xfId="6" xr:uid="{00000000-0005-0000-0000-00000E000000}"/>
    <cellStyle name="Excel Built-in Normal 2" xfId="30" xr:uid="{00000000-0005-0000-0000-00000F000000}"/>
    <cellStyle name="Excel Built-in Normal 3" xfId="41" xr:uid="{00000000-0005-0000-0000-000010000000}"/>
    <cellStyle name="Excel_BuiltIn_Comma" xfId="7" xr:uid="{00000000-0005-0000-0000-000011000000}"/>
    <cellStyle name="Fixed" xfId="71" xr:uid="{00000000-0005-0000-0000-000012000000}"/>
    <cellStyle name="Fixo" xfId="72" xr:uid="{00000000-0005-0000-0000-000013000000}"/>
    <cellStyle name="Followed Hyperlink" xfId="73" xr:uid="{00000000-0005-0000-0000-000014000000}"/>
    <cellStyle name="Grey" xfId="74" xr:uid="{00000000-0005-0000-0000-000015000000}"/>
    <cellStyle name="Heading" xfId="8" xr:uid="{00000000-0005-0000-0000-000016000000}"/>
    <cellStyle name="Heading 1" xfId="75" xr:uid="{00000000-0005-0000-0000-000017000000}"/>
    <cellStyle name="Heading 2" xfId="76" xr:uid="{00000000-0005-0000-0000-000018000000}"/>
    <cellStyle name="Heading1" xfId="9" xr:uid="{00000000-0005-0000-0000-000019000000}"/>
    <cellStyle name="Hiperlink 2" xfId="31" xr:uid="{00000000-0005-0000-0000-00001A000000}"/>
    <cellStyle name="Indefinido" xfId="77" xr:uid="{00000000-0005-0000-0000-00001B000000}"/>
    <cellStyle name="Input [yellow]" xfId="78" xr:uid="{00000000-0005-0000-0000-00001C000000}"/>
    <cellStyle name="material" xfId="79" xr:uid="{00000000-0005-0000-0000-00001D000000}"/>
    <cellStyle name="MINIPG" xfId="80" xr:uid="{00000000-0005-0000-0000-00001E000000}"/>
    <cellStyle name="Moeda 2" xfId="32" xr:uid="{00000000-0005-0000-0000-00001F000000}"/>
    <cellStyle name="Normal" xfId="0" builtinId="0"/>
    <cellStyle name="Normal - Style1" xfId="81" xr:uid="{00000000-0005-0000-0000-000021000000}"/>
    <cellStyle name="Normal 10" xfId="46" xr:uid="{00000000-0005-0000-0000-000022000000}"/>
    <cellStyle name="Normal 10 2" xfId="178" xr:uid="{00000000-0005-0000-0000-000023000000}"/>
    <cellStyle name="Normal 11" xfId="51" xr:uid="{00000000-0005-0000-0000-000024000000}"/>
    <cellStyle name="Normal 12" xfId="48" xr:uid="{00000000-0005-0000-0000-000025000000}"/>
    <cellStyle name="Normal 13" xfId="49" xr:uid="{00000000-0005-0000-0000-000026000000}"/>
    <cellStyle name="Normal 13 2" xfId="120" xr:uid="{00000000-0005-0000-0000-000027000000}"/>
    <cellStyle name="Normal 13 2 2" xfId="188" xr:uid="{00000000-0005-0000-0000-000028000000}"/>
    <cellStyle name="Normal 13 3" xfId="121" xr:uid="{00000000-0005-0000-0000-000029000000}"/>
    <cellStyle name="Normal 13 3 2" xfId="189" xr:uid="{00000000-0005-0000-0000-00002A000000}"/>
    <cellStyle name="Normal 13 4" xfId="176" xr:uid="{00000000-0005-0000-0000-00002B000000}"/>
    <cellStyle name="Normal 13 4 2" xfId="242" xr:uid="{00000000-0005-0000-0000-00002C000000}"/>
    <cellStyle name="Normal 13 4 3" xfId="250" xr:uid="{00000000-0005-0000-0000-00002D000000}"/>
    <cellStyle name="Normal 13 4 4" xfId="190" xr:uid="{00000000-0005-0000-0000-00002E000000}"/>
    <cellStyle name="Normal 13 5" xfId="240" xr:uid="{00000000-0005-0000-0000-00002F000000}"/>
    <cellStyle name="Normal 13 6" xfId="187" xr:uid="{00000000-0005-0000-0000-000030000000}"/>
    <cellStyle name="Normal 14" xfId="52" xr:uid="{00000000-0005-0000-0000-000031000000}"/>
    <cellStyle name="Normal 14 2" xfId="122" xr:uid="{00000000-0005-0000-0000-000032000000}"/>
    <cellStyle name="Normal 14 2 2" xfId="192" xr:uid="{00000000-0005-0000-0000-000033000000}"/>
    <cellStyle name="Normal 14 3" xfId="123" xr:uid="{00000000-0005-0000-0000-000034000000}"/>
    <cellStyle name="Normal 14 3 2" xfId="193" xr:uid="{00000000-0005-0000-0000-000035000000}"/>
    <cellStyle name="Normal 14 4" xfId="191" xr:uid="{00000000-0005-0000-0000-000036000000}"/>
    <cellStyle name="Normal 15" xfId="60" xr:uid="{00000000-0005-0000-0000-000037000000}"/>
    <cellStyle name="Normal 15 2" xfId="124" xr:uid="{00000000-0005-0000-0000-000038000000}"/>
    <cellStyle name="Normal 16" xfId="95" xr:uid="{00000000-0005-0000-0000-000039000000}"/>
    <cellStyle name="Normal 16 2" xfId="125" xr:uid="{00000000-0005-0000-0000-00003A000000}"/>
    <cellStyle name="Normal 16 2 2" xfId="195" xr:uid="{00000000-0005-0000-0000-00003B000000}"/>
    <cellStyle name="Normal 16 3" xfId="126" xr:uid="{00000000-0005-0000-0000-00003C000000}"/>
    <cellStyle name="Normal 16 3 2" xfId="196" xr:uid="{00000000-0005-0000-0000-00003D000000}"/>
    <cellStyle name="Normal 16 4" xfId="194" xr:uid="{00000000-0005-0000-0000-00003E000000}"/>
    <cellStyle name="Normal 17" xfId="105" xr:uid="{00000000-0005-0000-0000-00003F000000}"/>
    <cellStyle name="Normal 18" xfId="109" xr:uid="{00000000-0005-0000-0000-000040000000}"/>
    <cellStyle name="Normal 19" xfId="101" xr:uid="{00000000-0005-0000-0000-000041000000}"/>
    <cellStyle name="Normal 2" xfId="10" xr:uid="{00000000-0005-0000-0000-000042000000}"/>
    <cellStyle name="Normal 2 2" xfId="17" xr:uid="{00000000-0005-0000-0000-000043000000}"/>
    <cellStyle name="Normal 2 2 2" xfId="244" xr:uid="{00000000-0005-0000-0000-000044000000}"/>
    <cellStyle name="Normal 20" xfId="103" xr:uid="{00000000-0005-0000-0000-000045000000}"/>
    <cellStyle name="Normal 21" xfId="106" xr:uid="{00000000-0005-0000-0000-000046000000}"/>
    <cellStyle name="Normal 22" xfId="99" xr:uid="{00000000-0005-0000-0000-000047000000}"/>
    <cellStyle name="Normal 23" xfId="97" xr:uid="{00000000-0005-0000-0000-000048000000}"/>
    <cellStyle name="Normal 24" xfId="98" xr:uid="{00000000-0005-0000-0000-000049000000}"/>
    <cellStyle name="Normal 25" xfId="111" xr:uid="{00000000-0005-0000-0000-00004A000000}"/>
    <cellStyle name="Normal 26" xfId="115" xr:uid="{00000000-0005-0000-0000-00004B000000}"/>
    <cellStyle name="Normal 27" xfId="113" xr:uid="{00000000-0005-0000-0000-00004C000000}"/>
    <cellStyle name="Normal 28" xfId="112" xr:uid="{00000000-0005-0000-0000-00004D000000}"/>
    <cellStyle name="Normal 29" xfId="107" xr:uid="{00000000-0005-0000-0000-00004E000000}"/>
    <cellStyle name="Normal 3" xfId="18" xr:uid="{00000000-0005-0000-0000-00004F000000}"/>
    <cellStyle name="Normal 3 2" xfId="19" xr:uid="{00000000-0005-0000-0000-000050000000}"/>
    <cellStyle name="Normal 3 3" xfId="27" xr:uid="{00000000-0005-0000-0000-000051000000}"/>
    <cellStyle name="Normal 30" xfId="96" xr:uid="{00000000-0005-0000-0000-000052000000}"/>
    <cellStyle name="Normal 31" xfId="110" xr:uid="{00000000-0005-0000-0000-000053000000}"/>
    <cellStyle name="Normal 32" xfId="100" xr:uid="{00000000-0005-0000-0000-000054000000}"/>
    <cellStyle name="Normal 33" xfId="104" xr:uid="{00000000-0005-0000-0000-000055000000}"/>
    <cellStyle name="Normal 34" xfId="114" xr:uid="{00000000-0005-0000-0000-000056000000}"/>
    <cellStyle name="Normal 35" xfId="108" xr:uid="{00000000-0005-0000-0000-000057000000}"/>
    <cellStyle name="Normal 36" xfId="102" xr:uid="{00000000-0005-0000-0000-000058000000}"/>
    <cellStyle name="Normal 37" xfId="119" xr:uid="{00000000-0005-0000-0000-000059000000}"/>
    <cellStyle name="Normal 37 2" xfId="127" xr:uid="{00000000-0005-0000-0000-00005A000000}"/>
    <cellStyle name="Normal 37 2 2" xfId="198" xr:uid="{00000000-0005-0000-0000-00005B000000}"/>
    <cellStyle name="Normal 37 3" xfId="197" xr:uid="{00000000-0005-0000-0000-00005C000000}"/>
    <cellStyle name="Normal 38" xfId="128" xr:uid="{00000000-0005-0000-0000-00005D000000}"/>
    <cellStyle name="Normal 38 2" xfId="199" xr:uid="{00000000-0005-0000-0000-00005E000000}"/>
    <cellStyle name="Normal 39" xfId="129" xr:uid="{00000000-0005-0000-0000-00005F000000}"/>
    <cellStyle name="Normal 4" xfId="20" xr:uid="{00000000-0005-0000-0000-000060000000}"/>
    <cellStyle name="Normal 4 2" xfId="245" xr:uid="{00000000-0005-0000-0000-000061000000}"/>
    <cellStyle name="Normal 40" xfId="130" xr:uid="{00000000-0005-0000-0000-000062000000}"/>
    <cellStyle name="Normal 41" xfId="131" xr:uid="{00000000-0005-0000-0000-000063000000}"/>
    <cellStyle name="Normal 42" xfId="132" xr:uid="{00000000-0005-0000-0000-000064000000}"/>
    <cellStyle name="Normal 43" xfId="133" xr:uid="{00000000-0005-0000-0000-000065000000}"/>
    <cellStyle name="Normal 44" xfId="134" xr:uid="{00000000-0005-0000-0000-000066000000}"/>
    <cellStyle name="Normal 45" xfId="135" xr:uid="{00000000-0005-0000-0000-000067000000}"/>
    <cellStyle name="Normal 46" xfId="136" xr:uid="{00000000-0005-0000-0000-000068000000}"/>
    <cellStyle name="Normal 47" xfId="137" xr:uid="{00000000-0005-0000-0000-000069000000}"/>
    <cellStyle name="Normal 48" xfId="138" xr:uid="{00000000-0005-0000-0000-00006A000000}"/>
    <cellStyle name="Normal 49" xfId="139" xr:uid="{00000000-0005-0000-0000-00006B000000}"/>
    <cellStyle name="Normal 5" xfId="23" xr:uid="{00000000-0005-0000-0000-00006C000000}"/>
    <cellStyle name="Normal 5 2" xfId="53" xr:uid="{00000000-0005-0000-0000-00006D000000}"/>
    <cellStyle name="Normal 5 2 2" xfId="140" xr:uid="{00000000-0005-0000-0000-00006E000000}"/>
    <cellStyle name="Normal 5 2 2 2" xfId="202" xr:uid="{00000000-0005-0000-0000-00006F000000}"/>
    <cellStyle name="Normal 5 2 3" xfId="141" xr:uid="{00000000-0005-0000-0000-000070000000}"/>
    <cellStyle name="Normal 5 2 3 2" xfId="203" xr:uid="{00000000-0005-0000-0000-000071000000}"/>
    <cellStyle name="Normal 5 2 4" xfId="201" xr:uid="{00000000-0005-0000-0000-000072000000}"/>
    <cellStyle name="Normal 5 3" xfId="142" xr:uid="{00000000-0005-0000-0000-000073000000}"/>
    <cellStyle name="Normal 5 3 2" xfId="204" xr:uid="{00000000-0005-0000-0000-000074000000}"/>
    <cellStyle name="Normal 5 4" xfId="143" xr:uid="{00000000-0005-0000-0000-000075000000}"/>
    <cellStyle name="Normal 5 4 2" xfId="205" xr:uid="{00000000-0005-0000-0000-000076000000}"/>
    <cellStyle name="Normal 5 5" xfId="200" xr:uid="{00000000-0005-0000-0000-000077000000}"/>
    <cellStyle name="Normal 50" xfId="144" xr:uid="{00000000-0005-0000-0000-000078000000}"/>
    <cellStyle name="Normal 51" xfId="145" xr:uid="{00000000-0005-0000-0000-000079000000}"/>
    <cellStyle name="Normal 52" xfId="146" xr:uid="{00000000-0005-0000-0000-00007A000000}"/>
    <cellStyle name="Normal 53" xfId="147" xr:uid="{00000000-0005-0000-0000-00007B000000}"/>
    <cellStyle name="Normal 54" xfId="148" xr:uid="{00000000-0005-0000-0000-00007C000000}"/>
    <cellStyle name="Normal 55" xfId="149" xr:uid="{00000000-0005-0000-0000-00007D000000}"/>
    <cellStyle name="Normal 56" xfId="150" xr:uid="{00000000-0005-0000-0000-00007E000000}"/>
    <cellStyle name="Normal 57" xfId="151" xr:uid="{00000000-0005-0000-0000-00007F000000}"/>
    <cellStyle name="Normal 58" xfId="152" xr:uid="{00000000-0005-0000-0000-000080000000}"/>
    <cellStyle name="Normal 59" xfId="153" xr:uid="{00000000-0005-0000-0000-000081000000}"/>
    <cellStyle name="Normal 6" xfId="24" xr:uid="{00000000-0005-0000-0000-000082000000}"/>
    <cellStyle name="Normal 6 2" xfId="42" xr:uid="{00000000-0005-0000-0000-000083000000}"/>
    <cellStyle name="Normal 6 2 2" xfId="54" xr:uid="{00000000-0005-0000-0000-000084000000}"/>
    <cellStyle name="Normal 6 2 2 2" xfId="154" xr:uid="{00000000-0005-0000-0000-000085000000}"/>
    <cellStyle name="Normal 6 2 2 2 2" xfId="209" xr:uid="{00000000-0005-0000-0000-000086000000}"/>
    <cellStyle name="Normal 6 2 2 3" xfId="155" xr:uid="{00000000-0005-0000-0000-000087000000}"/>
    <cellStyle name="Normal 6 2 2 3 2" xfId="210" xr:uid="{00000000-0005-0000-0000-000088000000}"/>
    <cellStyle name="Normal 6 2 2 4" xfId="208" xr:uid="{00000000-0005-0000-0000-000089000000}"/>
    <cellStyle name="Normal 6 2 3" xfId="156" xr:uid="{00000000-0005-0000-0000-00008A000000}"/>
    <cellStyle name="Normal 6 2 3 2" xfId="211" xr:uid="{00000000-0005-0000-0000-00008B000000}"/>
    <cellStyle name="Normal 6 2 4" xfId="157" xr:uid="{00000000-0005-0000-0000-00008C000000}"/>
    <cellStyle name="Normal 6 2 4 2" xfId="212" xr:uid="{00000000-0005-0000-0000-00008D000000}"/>
    <cellStyle name="Normal 6 2 5" xfId="207" xr:uid="{00000000-0005-0000-0000-00008E000000}"/>
    <cellStyle name="Normal 6 3" xfId="55" xr:uid="{00000000-0005-0000-0000-00008F000000}"/>
    <cellStyle name="Normal 6 3 2" xfId="158" xr:uid="{00000000-0005-0000-0000-000090000000}"/>
    <cellStyle name="Normal 6 3 2 2" xfId="214" xr:uid="{00000000-0005-0000-0000-000091000000}"/>
    <cellStyle name="Normal 6 3 3" xfId="159" xr:uid="{00000000-0005-0000-0000-000092000000}"/>
    <cellStyle name="Normal 6 3 3 2" xfId="215" xr:uid="{00000000-0005-0000-0000-000093000000}"/>
    <cellStyle name="Normal 6 3 4" xfId="213" xr:uid="{00000000-0005-0000-0000-000094000000}"/>
    <cellStyle name="Normal 6 4" xfId="160" xr:uid="{00000000-0005-0000-0000-000095000000}"/>
    <cellStyle name="Normal 6 4 2" xfId="216" xr:uid="{00000000-0005-0000-0000-000096000000}"/>
    <cellStyle name="Normal 6 5" xfId="161" xr:uid="{00000000-0005-0000-0000-000097000000}"/>
    <cellStyle name="Normal 6 5 2" xfId="217" xr:uid="{00000000-0005-0000-0000-000098000000}"/>
    <cellStyle name="Normal 6 6" xfId="180" xr:uid="{00000000-0005-0000-0000-000099000000}"/>
    <cellStyle name="Normal 60" xfId="162" xr:uid="{00000000-0005-0000-0000-00009A000000}"/>
    <cellStyle name="Normal 61" xfId="163" xr:uid="{00000000-0005-0000-0000-00009B000000}"/>
    <cellStyle name="Normal 62" xfId="164" xr:uid="{00000000-0005-0000-0000-00009C000000}"/>
    <cellStyle name="Normal 63" xfId="165" xr:uid="{00000000-0005-0000-0000-00009D000000}"/>
    <cellStyle name="Normal 64" xfId="173" xr:uid="{00000000-0005-0000-0000-00009E000000}"/>
    <cellStyle name="Normal 64 2" xfId="251" xr:uid="{00000000-0005-0000-0000-00009F000000}"/>
    <cellStyle name="Normal 64 3" xfId="218" xr:uid="{00000000-0005-0000-0000-0000A0000000}"/>
    <cellStyle name="Normal 65" xfId="246" xr:uid="{00000000-0005-0000-0000-0000A1000000}"/>
    <cellStyle name="Normal 66" xfId="255" xr:uid="{00000000-0005-0000-0000-0000A2000000}"/>
    <cellStyle name="Normal 67" xfId="179" xr:uid="{00000000-0005-0000-0000-0000A3000000}"/>
    <cellStyle name="Normal 68" xfId="239" xr:uid="{00000000-0005-0000-0000-0000A4000000}"/>
    <cellStyle name="Normal 69" xfId="220" xr:uid="{00000000-0005-0000-0000-0000A5000000}"/>
    <cellStyle name="Normal 7" xfId="25" xr:uid="{00000000-0005-0000-0000-0000A6000000}"/>
    <cellStyle name="Normal 7 2" xfId="39" xr:uid="{00000000-0005-0000-0000-0000A7000000}"/>
    <cellStyle name="Normal 70" xfId="263" xr:uid="{00000000-0005-0000-0000-0000A8000000}"/>
    <cellStyle name="Normal 71" xfId="259" xr:uid="{00000000-0005-0000-0000-0000A9000000}"/>
    <cellStyle name="Normal 72" xfId="225" xr:uid="{00000000-0005-0000-0000-0000AA000000}"/>
    <cellStyle name="Normal 73" xfId="185" xr:uid="{00000000-0005-0000-0000-0000AB000000}"/>
    <cellStyle name="Normal 74" xfId="182" xr:uid="{00000000-0005-0000-0000-0000AC000000}"/>
    <cellStyle name="Normal 75" xfId="262" xr:uid="{00000000-0005-0000-0000-0000AD000000}"/>
    <cellStyle name="Normal 76" xfId="265" xr:uid="{00000000-0005-0000-0000-0000AE000000}"/>
    <cellStyle name="Normal 77" xfId="264" xr:uid="{00000000-0005-0000-0000-0000AF000000}"/>
    <cellStyle name="Normal 78" xfId="256" xr:uid="{00000000-0005-0000-0000-0000B0000000}"/>
    <cellStyle name="Normal 79" xfId="183" xr:uid="{00000000-0005-0000-0000-0000B1000000}"/>
    <cellStyle name="Normal 8" xfId="40" xr:uid="{00000000-0005-0000-0000-0000B2000000}"/>
    <cellStyle name="Normal 8 2" xfId="56" xr:uid="{00000000-0005-0000-0000-0000B3000000}"/>
    <cellStyle name="Normal 80" xfId="181" xr:uid="{00000000-0005-0000-0000-0000B4000000}"/>
    <cellStyle name="Normal 81" xfId="261" xr:uid="{00000000-0005-0000-0000-0000B5000000}"/>
    <cellStyle name="Normal 82" xfId="226" xr:uid="{00000000-0005-0000-0000-0000B6000000}"/>
    <cellStyle name="Normal 83" xfId="184" xr:uid="{00000000-0005-0000-0000-0000B7000000}"/>
    <cellStyle name="Normal 84" xfId="224" xr:uid="{00000000-0005-0000-0000-0000B8000000}"/>
    <cellStyle name="Normal 85" xfId="229" xr:uid="{00000000-0005-0000-0000-0000B9000000}"/>
    <cellStyle name="Normal 86" xfId="260" xr:uid="{00000000-0005-0000-0000-0000BA000000}"/>
    <cellStyle name="Normal 87" xfId="206" xr:uid="{00000000-0005-0000-0000-0000BB000000}"/>
    <cellStyle name="Normal 88" xfId="257" xr:uid="{00000000-0005-0000-0000-0000BC000000}"/>
    <cellStyle name="Normal 89" xfId="266" xr:uid="{00000000-0005-0000-0000-0000BD000000}"/>
    <cellStyle name="Normal 9" xfId="47" xr:uid="{00000000-0005-0000-0000-0000BE000000}"/>
    <cellStyle name="Normal 90" xfId="186" xr:uid="{00000000-0005-0000-0000-0000BF000000}"/>
    <cellStyle name="Normal 91" xfId="219" xr:uid="{00000000-0005-0000-0000-0000C0000000}"/>
    <cellStyle name="Normal 92" xfId="258" xr:uid="{00000000-0005-0000-0000-0000C1000000}"/>
    <cellStyle name="Normal1" xfId="82" xr:uid="{00000000-0005-0000-0000-0000C2000000}"/>
    <cellStyle name="Normal2" xfId="83" xr:uid="{00000000-0005-0000-0000-0000C3000000}"/>
    <cellStyle name="Normal3" xfId="84" xr:uid="{00000000-0005-0000-0000-0000C4000000}"/>
    <cellStyle name="Percent [2]" xfId="85" xr:uid="{00000000-0005-0000-0000-0000C5000000}"/>
    <cellStyle name="Percent_Sheet1" xfId="86" xr:uid="{00000000-0005-0000-0000-0000C6000000}"/>
    <cellStyle name="Percentual" xfId="87" xr:uid="{00000000-0005-0000-0000-0000C7000000}"/>
    <cellStyle name="Ponto" xfId="88" xr:uid="{00000000-0005-0000-0000-0000C8000000}"/>
    <cellStyle name="Porcentagem 2" xfId="11" xr:uid="{00000000-0005-0000-0000-0000C9000000}"/>
    <cellStyle name="Porcentagem 2 2" xfId="252" xr:uid="{00000000-0005-0000-0000-0000CA000000}"/>
    <cellStyle name="Porcentagem 3" xfId="33" xr:uid="{00000000-0005-0000-0000-0000CB000000}"/>
    <cellStyle name="Porcentagem 3 2" xfId="43" xr:uid="{00000000-0005-0000-0000-0000CC000000}"/>
    <cellStyle name="Porcentagem 4" xfId="29" xr:uid="{00000000-0005-0000-0000-0000CD000000}"/>
    <cellStyle name="Porcentagem 4 2" xfId="34" xr:uid="{00000000-0005-0000-0000-0000CE000000}"/>
    <cellStyle name="Porcentagem 4 2 2" xfId="247" xr:uid="{00000000-0005-0000-0000-0000CF000000}"/>
    <cellStyle name="Porcentagem 5" xfId="61" xr:uid="{00000000-0005-0000-0000-0000D0000000}"/>
    <cellStyle name="Porcentagem 6" xfId="116" xr:uid="{00000000-0005-0000-0000-0000D1000000}"/>
    <cellStyle name="Porcentagem 6 2" xfId="166" xr:uid="{00000000-0005-0000-0000-0000D2000000}"/>
    <cellStyle name="Porcentagem 6 2 2" xfId="222" xr:uid="{00000000-0005-0000-0000-0000D3000000}"/>
    <cellStyle name="Porcentagem 6 3" xfId="221" xr:uid="{00000000-0005-0000-0000-0000D4000000}"/>
    <cellStyle name="Porcentagem 7" xfId="175" xr:uid="{00000000-0005-0000-0000-0000D5000000}"/>
    <cellStyle name="Porcentagem 7 2" xfId="223" xr:uid="{00000000-0005-0000-0000-0000D6000000}"/>
    <cellStyle name="Result" xfId="12" xr:uid="{00000000-0005-0000-0000-0000D7000000}"/>
    <cellStyle name="Result2" xfId="13" xr:uid="{00000000-0005-0000-0000-0000D8000000}"/>
    <cellStyle name="Sep. milhar [0]" xfId="89" xr:uid="{00000000-0005-0000-0000-0000D9000000}"/>
    <cellStyle name="Separador de m" xfId="90" xr:uid="{00000000-0005-0000-0000-0000DA000000}"/>
    <cellStyle name="Separador de milhares 2" xfId="15" xr:uid="{00000000-0005-0000-0000-0000DC000000}"/>
    <cellStyle name="Separador de milhares 2 2" xfId="21" xr:uid="{00000000-0005-0000-0000-0000DD000000}"/>
    <cellStyle name="Separador de milhares 3" xfId="22" xr:uid="{00000000-0005-0000-0000-0000DE000000}"/>
    <cellStyle name="Separador de milhares 4" xfId="16" xr:uid="{00000000-0005-0000-0000-0000DF000000}"/>
    <cellStyle name="Sepavador de milhares [0]_Pasta2" xfId="91" xr:uid="{00000000-0005-0000-0000-0000E0000000}"/>
    <cellStyle name="Standard_RP100_01 (metr.)" xfId="92" xr:uid="{00000000-0005-0000-0000-0000E1000000}"/>
    <cellStyle name="Titulo1" xfId="93" xr:uid="{00000000-0005-0000-0000-0000E2000000}"/>
    <cellStyle name="Titulo2" xfId="94" xr:uid="{00000000-0005-0000-0000-0000E3000000}"/>
    <cellStyle name="Vírgula" xfId="14" builtinId="3"/>
    <cellStyle name="Vírgula 10" xfId="117" xr:uid="{00000000-0005-0000-0000-0000E4000000}"/>
    <cellStyle name="Vírgula 10 2" xfId="167" xr:uid="{00000000-0005-0000-0000-0000E5000000}"/>
    <cellStyle name="Vírgula 10 2 2" xfId="228" xr:uid="{00000000-0005-0000-0000-0000E6000000}"/>
    <cellStyle name="Vírgula 10 3" xfId="227" xr:uid="{00000000-0005-0000-0000-0000E7000000}"/>
    <cellStyle name="Vírgula 11" xfId="118" xr:uid="{00000000-0005-0000-0000-0000E8000000}"/>
    <cellStyle name="Vírgula 12" xfId="168" xr:uid="{00000000-0005-0000-0000-0000E9000000}"/>
    <cellStyle name="Vírgula 12 2" xfId="230" xr:uid="{00000000-0005-0000-0000-0000EA000000}"/>
    <cellStyle name="Vírgula 13" xfId="174" xr:uid="{00000000-0005-0000-0000-0000EB000000}"/>
    <cellStyle name="Vírgula 13 2" xfId="231" xr:uid="{00000000-0005-0000-0000-0000EC000000}"/>
    <cellStyle name="Vírgula 2" xfId="26" xr:uid="{00000000-0005-0000-0000-0000ED000000}"/>
    <cellStyle name="Vírgula 2 2" xfId="45" xr:uid="{00000000-0005-0000-0000-0000EE000000}"/>
    <cellStyle name="Vírgula 2 3" xfId="253" xr:uid="{00000000-0005-0000-0000-0000EF000000}"/>
    <cellStyle name="Vírgula 2 4" xfId="254" xr:uid="{00000000-0005-0000-0000-0000F0000000}"/>
    <cellStyle name="Vírgula 3" xfId="35" xr:uid="{00000000-0005-0000-0000-0000F1000000}"/>
    <cellStyle name="Vírgula 3 2" xfId="36" xr:uid="{00000000-0005-0000-0000-0000F2000000}"/>
    <cellStyle name="Vírgula 4" xfId="37" xr:uid="{00000000-0005-0000-0000-0000F3000000}"/>
    <cellStyle name="Vírgula 5" xfId="28" xr:uid="{00000000-0005-0000-0000-0000F4000000}"/>
    <cellStyle name="Vírgula 5 2" xfId="38" xr:uid="{00000000-0005-0000-0000-0000F5000000}"/>
    <cellStyle name="Vírgula 5 2 2" xfId="248" xr:uid="{00000000-0005-0000-0000-0000F6000000}"/>
    <cellStyle name="Vírgula 6" xfId="44" xr:uid="{00000000-0005-0000-0000-0000F7000000}"/>
    <cellStyle name="Vírgula 6 2" xfId="57" xr:uid="{00000000-0005-0000-0000-0000F8000000}"/>
    <cellStyle name="Vírgula 6 3" xfId="249" xr:uid="{00000000-0005-0000-0000-0000F9000000}"/>
    <cellStyle name="Vírgula 7" xfId="50" xr:uid="{00000000-0005-0000-0000-0000FA000000}"/>
    <cellStyle name="Vírgula 7 2" xfId="169" xr:uid="{00000000-0005-0000-0000-0000FB000000}"/>
    <cellStyle name="Vírgula 7 2 2" xfId="233" xr:uid="{00000000-0005-0000-0000-0000FC000000}"/>
    <cellStyle name="Vírgula 7 3" xfId="170" xr:uid="{00000000-0005-0000-0000-0000FD000000}"/>
    <cellStyle name="Vírgula 7 3 2" xfId="234" xr:uid="{00000000-0005-0000-0000-0000FE000000}"/>
    <cellStyle name="Vírgula 7 4" xfId="177" xr:uid="{00000000-0005-0000-0000-0000FF000000}"/>
    <cellStyle name="Vírgula 7 4 2" xfId="243" xr:uid="{00000000-0005-0000-0000-000000010000}"/>
    <cellStyle name="Vírgula 7 4 3" xfId="235" xr:uid="{00000000-0005-0000-0000-000001010000}"/>
    <cellStyle name="Vírgula 7 5" xfId="241" xr:uid="{00000000-0005-0000-0000-000002010000}"/>
    <cellStyle name="Vírgula 7 6" xfId="232" xr:uid="{00000000-0005-0000-0000-000003010000}"/>
    <cellStyle name="Vírgula 8" xfId="58" xr:uid="{00000000-0005-0000-0000-000004010000}"/>
    <cellStyle name="Vírgula 8 2" xfId="171" xr:uid="{00000000-0005-0000-0000-000005010000}"/>
    <cellStyle name="Vírgula 8 2 2" xfId="237" xr:uid="{00000000-0005-0000-0000-000006010000}"/>
    <cellStyle name="Vírgula 8 3" xfId="172" xr:uid="{00000000-0005-0000-0000-000007010000}"/>
    <cellStyle name="Vírgula 8 3 2" xfId="238" xr:uid="{00000000-0005-0000-0000-000008010000}"/>
    <cellStyle name="Vírgula 8 4" xfId="236" xr:uid="{00000000-0005-0000-0000-000009010000}"/>
    <cellStyle name="Vírgula 9" xfId="59" xr:uid="{00000000-0005-0000-0000-00000A01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3090335</xdr:colOff>
      <xdr:row>3</xdr:row>
      <xdr:rowOff>148168</xdr:rowOff>
    </xdr:from>
    <xdr:to>
      <xdr:col>3</xdr:col>
      <xdr:colOff>3894667</xdr:colOff>
      <xdr:row>8</xdr:row>
      <xdr:rowOff>11365</xdr:rowOff>
    </xdr:to>
    <xdr:pic>
      <xdr:nvPicPr>
        <xdr:cNvPr id="1026" name="Picture 2" descr="simbol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6752" y="635001"/>
          <a:ext cx="804332" cy="77336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3"/>
  <sheetViews>
    <sheetView showGridLines="0" tabSelected="1" view="pageBreakPreview" topLeftCell="A61" zoomScale="90" zoomScaleNormal="85" zoomScaleSheetLayoutView="90" workbookViewId="0">
      <selection activeCell="D81" sqref="D81"/>
    </sheetView>
  </sheetViews>
  <sheetFormatPr defaultRowHeight="12.75" outlineLevelRow="1"/>
  <cols>
    <col min="1" max="1" width="9.625" style="3" customWidth="1"/>
    <col min="2" max="3" width="12.625" style="3" customWidth="1"/>
    <col min="4" max="4" width="75.625" style="4" customWidth="1"/>
    <col min="5" max="5" width="7.625" style="2" customWidth="1"/>
    <col min="6" max="6" width="12.625" style="10" customWidth="1"/>
    <col min="7" max="7" width="14" style="72" customWidth="1"/>
    <col min="8" max="8" width="21.5" style="72" customWidth="1"/>
    <col min="9" max="16384" width="9" style="72"/>
  </cols>
  <sheetData>
    <row r="1" spans="1:8">
      <c r="A1" s="74"/>
      <c r="B1" s="74"/>
      <c r="C1" s="74"/>
      <c r="D1" s="75"/>
      <c r="E1" s="76"/>
      <c r="F1" s="77"/>
      <c r="G1" s="17"/>
      <c r="H1" s="17"/>
    </row>
    <row r="2" spans="1:8">
      <c r="A2" s="74"/>
      <c r="B2" s="74"/>
      <c r="C2" s="74"/>
      <c r="D2" s="75"/>
      <c r="E2" s="76"/>
      <c r="F2" s="77"/>
      <c r="G2" s="17"/>
      <c r="H2" s="17"/>
    </row>
    <row r="3" spans="1:8" ht="13.5" thickBot="1">
      <c r="A3" s="74"/>
      <c r="B3" s="74"/>
      <c r="C3" s="74"/>
      <c r="D3" s="75"/>
      <c r="E3" s="76"/>
      <c r="F3" s="77"/>
      <c r="G3" s="17"/>
      <c r="H3" s="17"/>
    </row>
    <row r="4" spans="1:8" ht="12.75" customHeight="1">
      <c r="A4" s="80"/>
      <c r="B4" s="195"/>
      <c r="C4" s="195"/>
      <c r="D4" s="195"/>
      <c r="E4" s="195"/>
      <c r="F4" s="195"/>
      <c r="G4" s="195"/>
      <c r="H4" s="196"/>
    </row>
    <row r="5" spans="1:8" ht="14.25" customHeight="1">
      <c r="A5" s="81"/>
      <c r="B5" s="78"/>
      <c r="C5" s="78"/>
      <c r="D5" s="78"/>
      <c r="E5" s="78"/>
      <c r="F5" s="78"/>
      <c r="G5" s="78"/>
      <c r="H5" s="82"/>
    </row>
    <row r="6" spans="1:8" ht="15" customHeight="1">
      <c r="A6" s="129"/>
      <c r="B6" s="78"/>
      <c r="C6" s="78"/>
      <c r="D6" s="78"/>
      <c r="E6" s="78"/>
      <c r="F6" s="78"/>
      <c r="G6" s="78"/>
      <c r="H6" s="82"/>
    </row>
    <row r="7" spans="1:8" ht="15" customHeight="1">
      <c r="A7" s="126"/>
      <c r="B7" s="127"/>
      <c r="C7" s="127"/>
      <c r="D7" s="127"/>
      <c r="E7" s="127"/>
      <c r="F7" s="127"/>
      <c r="G7" s="127"/>
      <c r="H7" s="128"/>
    </row>
    <row r="8" spans="1:8" ht="15" customHeight="1">
      <c r="A8" s="126"/>
      <c r="B8" s="127"/>
      <c r="C8" s="127"/>
      <c r="D8" s="127"/>
      <c r="E8" s="127"/>
      <c r="F8" s="127"/>
      <c r="G8" s="127"/>
      <c r="H8" s="128"/>
    </row>
    <row r="9" spans="1:8" ht="16.5" customHeight="1">
      <c r="A9" s="197" t="s">
        <v>38</v>
      </c>
      <c r="B9" s="198"/>
      <c r="C9" s="198"/>
      <c r="D9" s="198"/>
      <c r="E9" s="198"/>
      <c r="F9" s="198"/>
      <c r="G9" s="198"/>
      <c r="H9" s="199"/>
    </row>
    <row r="10" spans="1:8" ht="25.5" customHeight="1">
      <c r="A10" s="200" t="s">
        <v>36</v>
      </c>
      <c r="B10" s="201"/>
      <c r="C10" s="201"/>
      <c r="D10" s="201"/>
      <c r="E10" s="201"/>
      <c r="F10" s="201"/>
      <c r="G10" s="201"/>
      <c r="H10" s="202"/>
    </row>
    <row r="11" spans="1:8" ht="15" customHeight="1">
      <c r="A11" s="203" t="s">
        <v>39</v>
      </c>
      <c r="B11" s="204"/>
      <c r="C11" s="204"/>
      <c r="D11" s="204"/>
      <c r="E11" s="204"/>
      <c r="F11" s="204"/>
      <c r="G11" s="204"/>
      <c r="H11" s="205"/>
    </row>
    <row r="12" spans="1:8" ht="15" customHeight="1" thickBot="1">
      <c r="A12" s="206" t="s">
        <v>40</v>
      </c>
      <c r="B12" s="207"/>
      <c r="C12" s="207"/>
      <c r="D12" s="207"/>
      <c r="E12" s="207"/>
      <c r="F12" s="207"/>
      <c r="G12" s="207"/>
      <c r="H12" s="208"/>
    </row>
    <row r="13" spans="1:8" ht="15" customHeight="1">
      <c r="A13" s="200"/>
      <c r="B13" s="201"/>
      <c r="C13" s="201"/>
      <c r="D13" s="201"/>
      <c r="E13" s="201"/>
      <c r="F13" s="201"/>
      <c r="G13" s="201"/>
      <c r="H13" s="202"/>
    </row>
    <row r="14" spans="1:8" ht="20.100000000000001" customHeight="1">
      <c r="A14" s="130" t="s">
        <v>69</v>
      </c>
      <c r="B14" s="6"/>
      <c r="C14" s="6"/>
      <c r="D14" s="6"/>
      <c r="E14" s="6"/>
      <c r="F14" s="6"/>
      <c r="G14" s="6"/>
      <c r="H14" s="131"/>
    </row>
    <row r="15" spans="1:8" ht="20.100000000000001" customHeight="1" thickBot="1">
      <c r="A15" s="132" t="s">
        <v>117</v>
      </c>
      <c r="B15" s="6"/>
      <c r="C15" s="6"/>
      <c r="D15" s="6"/>
      <c r="E15" s="6"/>
      <c r="F15" s="6"/>
      <c r="G15" s="6"/>
      <c r="H15" s="131"/>
    </row>
    <row r="16" spans="1:8" ht="20.100000000000001" customHeight="1">
      <c r="A16" s="215" t="s">
        <v>46</v>
      </c>
      <c r="B16" s="216"/>
      <c r="C16" s="216"/>
      <c r="D16" s="216"/>
      <c r="E16" s="216"/>
      <c r="F16" s="216"/>
      <c r="G16" s="216"/>
      <c r="H16" s="217"/>
    </row>
    <row r="17" spans="1:11" ht="20.100000000000001" customHeight="1" thickBot="1">
      <c r="A17" s="218"/>
      <c r="B17" s="219"/>
      <c r="C17" s="219"/>
      <c r="D17" s="219"/>
      <c r="E17" s="219"/>
      <c r="F17" s="219"/>
      <c r="G17" s="219"/>
      <c r="H17" s="220"/>
    </row>
    <row r="18" spans="1:11" ht="20.100000000000001" customHeight="1" thickBot="1">
      <c r="A18" s="210" t="s">
        <v>1</v>
      </c>
      <c r="B18" s="211"/>
      <c r="C18" s="211"/>
      <c r="D18" s="211"/>
      <c r="E18" s="211"/>
      <c r="F18" s="211"/>
      <c r="G18" s="211"/>
      <c r="H18" s="212"/>
    </row>
    <row r="19" spans="1:11" ht="20.100000000000001" customHeight="1" thickBot="1">
      <c r="A19" s="79" t="s">
        <v>41</v>
      </c>
      <c r="B19" s="209"/>
      <c r="C19" s="209"/>
      <c r="D19" s="209"/>
      <c r="E19" s="209"/>
      <c r="F19" s="209"/>
      <c r="G19" s="209"/>
      <c r="H19" s="86">
        <f>H84</f>
        <v>133730.76999999999</v>
      </c>
    </row>
    <row r="20" spans="1:11" ht="44.25" customHeight="1" thickBot="1">
      <c r="A20" s="40" t="s">
        <v>2</v>
      </c>
      <c r="B20" s="36" t="s">
        <v>3</v>
      </c>
      <c r="C20" s="36" t="s">
        <v>4</v>
      </c>
      <c r="D20" s="36" t="s">
        <v>5</v>
      </c>
      <c r="E20" s="36" t="s">
        <v>29</v>
      </c>
      <c r="F20" s="37" t="s">
        <v>6</v>
      </c>
      <c r="G20" s="38" t="s">
        <v>33</v>
      </c>
      <c r="H20" s="39" t="s">
        <v>7</v>
      </c>
    </row>
    <row r="21" spans="1:11" ht="20.100000000000001" customHeight="1">
      <c r="A21" s="133"/>
      <c r="B21" s="18"/>
      <c r="C21" s="18"/>
      <c r="D21" s="8"/>
      <c r="E21" s="18"/>
      <c r="F21" s="11"/>
      <c r="G21" s="1"/>
      <c r="H21" s="134"/>
    </row>
    <row r="22" spans="1:11" ht="20.100000000000001" customHeight="1">
      <c r="A22" s="135">
        <v>1</v>
      </c>
      <c r="B22" s="68"/>
      <c r="C22" s="68"/>
      <c r="D22" s="85" t="s">
        <v>26</v>
      </c>
      <c r="E22" s="66"/>
      <c r="F22" s="14"/>
      <c r="G22" s="66"/>
      <c r="H22" s="136">
        <f>H25</f>
        <v>2746.72</v>
      </c>
    </row>
    <row r="23" spans="1:11" ht="25.5">
      <c r="A23" s="137" t="s">
        <v>8</v>
      </c>
      <c r="B23" s="88">
        <v>97633</v>
      </c>
      <c r="C23" s="101" t="s">
        <v>35</v>
      </c>
      <c r="D23" s="90" t="s">
        <v>72</v>
      </c>
      <c r="E23" s="102" t="s">
        <v>12</v>
      </c>
      <c r="F23" s="103">
        <v>109</v>
      </c>
      <c r="G23" s="104">
        <v>15.31</v>
      </c>
      <c r="H23" s="138">
        <f t="shared" ref="H23:H24" si="0">G23*F23</f>
        <v>1668.79</v>
      </c>
    </row>
    <row r="24" spans="1:11" ht="28.5" customHeight="1" outlineLevel="1">
      <c r="A24" s="137" t="s">
        <v>71</v>
      </c>
      <c r="B24" s="89">
        <v>97643</v>
      </c>
      <c r="C24" s="101" t="s">
        <v>35</v>
      </c>
      <c r="D24" s="116" t="s">
        <v>83</v>
      </c>
      <c r="E24" s="102" t="s">
        <v>12</v>
      </c>
      <c r="F24" s="91">
        <v>60.9</v>
      </c>
      <c r="G24" s="92">
        <v>17.7</v>
      </c>
      <c r="H24" s="138">
        <f t="shared" si="0"/>
        <v>1077.9299999999998</v>
      </c>
      <c r="I24" s="84"/>
      <c r="J24" s="84"/>
      <c r="K24" s="84"/>
    </row>
    <row r="25" spans="1:11" ht="20.100000000000001" customHeight="1" outlineLevel="1">
      <c r="A25" s="139"/>
      <c r="B25" s="32"/>
      <c r="C25" s="32"/>
      <c r="D25" s="32"/>
      <c r="E25" s="32"/>
      <c r="F25" s="32"/>
      <c r="G25" s="33" t="s">
        <v>22</v>
      </c>
      <c r="H25" s="140">
        <f>SUM(H23:H24)</f>
        <v>2746.72</v>
      </c>
      <c r="I25" s="84"/>
      <c r="J25" s="84"/>
      <c r="K25" s="84"/>
    </row>
    <row r="26" spans="1:11" ht="20.100000000000001" customHeight="1">
      <c r="A26" s="133"/>
      <c r="B26" s="18"/>
      <c r="C26" s="18"/>
      <c r="D26" s="8"/>
      <c r="E26" s="18"/>
      <c r="F26" s="11"/>
      <c r="G26" s="1"/>
      <c r="H26" s="141"/>
      <c r="I26" s="84"/>
      <c r="J26" s="84"/>
      <c r="K26" s="84"/>
    </row>
    <row r="27" spans="1:11" ht="20.100000000000001" customHeight="1">
      <c r="A27" s="135">
        <v>2</v>
      </c>
      <c r="B27" s="68"/>
      <c r="C27" s="68"/>
      <c r="D27" s="66" t="s">
        <v>28</v>
      </c>
      <c r="E27" s="66"/>
      <c r="F27" s="14"/>
      <c r="G27" s="66"/>
      <c r="H27" s="136">
        <f>H29</f>
        <v>1002.5071999999999</v>
      </c>
      <c r="I27" s="84"/>
      <c r="J27" s="84"/>
      <c r="K27" s="84"/>
    </row>
    <row r="28" spans="1:11" ht="25.5" outlineLevel="1">
      <c r="A28" s="142" t="s">
        <v>70</v>
      </c>
      <c r="B28" s="118">
        <v>94392</v>
      </c>
      <c r="C28" s="89" t="s">
        <v>35</v>
      </c>
      <c r="D28" s="143" t="s">
        <v>94</v>
      </c>
      <c r="E28" s="89" t="s">
        <v>11</v>
      </c>
      <c r="F28" s="91">
        <v>13.28</v>
      </c>
      <c r="G28" s="92">
        <v>75.489999999999995</v>
      </c>
      <c r="H28" s="138">
        <f>G28*F28</f>
        <v>1002.5071999999999</v>
      </c>
      <c r="I28" s="84"/>
      <c r="J28" s="84"/>
      <c r="K28" s="84"/>
    </row>
    <row r="29" spans="1:11" ht="20.100000000000001" customHeight="1" outlineLevel="1">
      <c r="A29" s="139"/>
      <c r="B29" s="32"/>
      <c r="C29" s="32"/>
      <c r="D29" s="32"/>
      <c r="E29" s="32"/>
      <c r="F29" s="32"/>
      <c r="G29" s="33" t="s">
        <v>22</v>
      </c>
      <c r="H29" s="140">
        <f>SUM(H28:H28)</f>
        <v>1002.5071999999999</v>
      </c>
      <c r="I29" s="84"/>
      <c r="J29" s="84"/>
      <c r="K29" s="84"/>
    </row>
    <row r="30" spans="1:11" ht="20.100000000000001" customHeight="1">
      <c r="A30" s="133"/>
      <c r="B30" s="18"/>
      <c r="C30" s="18"/>
      <c r="D30" s="8"/>
      <c r="E30" s="18"/>
      <c r="F30" s="11"/>
      <c r="G30" s="1"/>
      <c r="H30" s="141"/>
      <c r="I30" s="84"/>
      <c r="J30" s="84"/>
      <c r="K30" s="84"/>
    </row>
    <row r="31" spans="1:11" ht="20.100000000000001" customHeight="1">
      <c r="A31" s="135">
        <v>3</v>
      </c>
      <c r="B31" s="68"/>
      <c r="C31" s="68"/>
      <c r="D31" s="66" t="s">
        <v>21</v>
      </c>
      <c r="E31" s="66"/>
      <c r="F31" s="14"/>
      <c r="G31" s="66"/>
      <c r="H31" s="136">
        <f>H36</f>
        <v>8864.4</v>
      </c>
      <c r="I31" s="84"/>
      <c r="J31" s="84"/>
      <c r="K31" s="84"/>
    </row>
    <row r="32" spans="1:11" ht="20.100000000000001" customHeight="1" outlineLevel="1">
      <c r="A32" s="144" t="s">
        <v>111</v>
      </c>
      <c r="B32" s="67"/>
      <c r="C32" s="67"/>
      <c r="D32" s="69" t="s">
        <v>47</v>
      </c>
      <c r="E32" s="70"/>
      <c r="F32" s="16"/>
      <c r="G32" s="35"/>
      <c r="H32" s="145"/>
      <c r="I32" s="84"/>
      <c r="J32" s="84"/>
      <c r="K32" s="84"/>
    </row>
    <row r="33" spans="1:11" ht="38.25" outlineLevel="1">
      <c r="A33" s="146" t="s">
        <v>10</v>
      </c>
      <c r="B33" s="119">
        <v>87692</v>
      </c>
      <c r="C33" s="89" t="s">
        <v>35</v>
      </c>
      <c r="D33" s="116" t="s">
        <v>96</v>
      </c>
      <c r="E33" s="120" t="s">
        <v>12</v>
      </c>
      <c r="F33" s="121">
        <v>58</v>
      </c>
      <c r="G33" s="122">
        <v>42.5</v>
      </c>
      <c r="H33" s="147">
        <f t="shared" ref="H33:H35" si="1">G33*F33</f>
        <v>2465</v>
      </c>
      <c r="I33" s="84"/>
      <c r="J33" s="84"/>
      <c r="K33" s="84"/>
    </row>
    <row r="34" spans="1:11" ht="25.5" outlineLevel="1">
      <c r="A34" s="146" t="s">
        <v>112</v>
      </c>
      <c r="B34" s="88">
        <v>94964</v>
      </c>
      <c r="C34" s="89" t="s">
        <v>35</v>
      </c>
      <c r="D34" s="116" t="s">
        <v>95</v>
      </c>
      <c r="E34" s="120" t="s">
        <v>11</v>
      </c>
      <c r="F34" s="121">
        <v>10.4</v>
      </c>
      <c r="G34" s="122">
        <v>360</v>
      </c>
      <c r="H34" s="147">
        <f t="shared" si="1"/>
        <v>3744</v>
      </c>
      <c r="I34" s="84"/>
      <c r="J34" s="84"/>
      <c r="K34" s="84"/>
    </row>
    <row r="35" spans="1:11" ht="25.5" outlineLevel="1">
      <c r="A35" s="146" t="s">
        <v>113</v>
      </c>
      <c r="B35" s="113">
        <v>43124</v>
      </c>
      <c r="C35" s="111" t="s">
        <v>35</v>
      </c>
      <c r="D35" s="148" t="s">
        <v>97</v>
      </c>
      <c r="E35" s="113" t="s">
        <v>12</v>
      </c>
      <c r="F35" s="114">
        <v>35.5</v>
      </c>
      <c r="G35" s="115">
        <v>74.8</v>
      </c>
      <c r="H35" s="149">
        <f t="shared" si="1"/>
        <v>2655.4</v>
      </c>
      <c r="I35" s="84"/>
      <c r="J35" s="84"/>
      <c r="K35" s="84"/>
    </row>
    <row r="36" spans="1:11" ht="20.100000000000001" customHeight="1" outlineLevel="1" collapsed="1">
      <c r="A36" s="139"/>
      <c r="B36" s="32"/>
      <c r="C36" s="32"/>
      <c r="D36" s="32"/>
      <c r="E36" s="32"/>
      <c r="F36" s="32"/>
      <c r="G36" s="33" t="s">
        <v>22</v>
      </c>
      <c r="H36" s="140">
        <f>SUM(H33:H35)</f>
        <v>8864.4</v>
      </c>
      <c r="I36" s="84"/>
      <c r="J36" s="84"/>
      <c r="K36" s="84"/>
    </row>
    <row r="37" spans="1:11" ht="20.100000000000001" customHeight="1">
      <c r="A37" s="221"/>
      <c r="B37" s="222"/>
      <c r="C37" s="222"/>
      <c r="D37" s="222"/>
      <c r="E37" s="222"/>
      <c r="F37" s="222"/>
      <c r="G37" s="222"/>
      <c r="H37" s="223"/>
      <c r="I37" s="84"/>
      <c r="J37" s="84"/>
      <c r="K37" s="84"/>
    </row>
    <row r="38" spans="1:11" ht="20.100000000000001" customHeight="1">
      <c r="A38" s="135">
        <v>4</v>
      </c>
      <c r="B38" s="68"/>
      <c r="C38" s="68"/>
      <c r="D38" s="66" t="s">
        <v>74</v>
      </c>
      <c r="E38" s="66"/>
      <c r="F38" s="12"/>
      <c r="G38" s="66"/>
      <c r="H38" s="136">
        <f>H44</f>
        <v>37081.74</v>
      </c>
      <c r="I38" s="84"/>
      <c r="J38" s="84"/>
      <c r="K38" s="84"/>
    </row>
    <row r="39" spans="1:11" ht="20.100000000000001" customHeight="1" outlineLevel="1">
      <c r="A39" s="144" t="s">
        <v>108</v>
      </c>
      <c r="B39" s="67"/>
      <c r="C39" s="67"/>
      <c r="D39" s="71" t="s">
        <v>73</v>
      </c>
      <c r="E39" s="71"/>
      <c r="F39" s="16"/>
      <c r="G39" s="35"/>
      <c r="H39" s="145"/>
      <c r="I39" s="84"/>
      <c r="J39" s="84"/>
      <c r="K39" s="84"/>
    </row>
    <row r="40" spans="1:11" ht="22.5" outlineLevel="1">
      <c r="A40" s="150" t="s">
        <v>56</v>
      </c>
      <c r="B40" s="89">
        <v>92604</v>
      </c>
      <c r="C40" s="89" t="s">
        <v>35</v>
      </c>
      <c r="D40" s="96" t="s">
        <v>76</v>
      </c>
      <c r="E40" s="89" t="s">
        <v>50</v>
      </c>
      <c r="F40" s="91">
        <v>16</v>
      </c>
      <c r="G40" s="92">
        <v>780</v>
      </c>
      <c r="H40" s="138">
        <f>G40*F40</f>
        <v>12480</v>
      </c>
      <c r="I40" s="84"/>
      <c r="J40" s="84"/>
      <c r="K40" s="84"/>
    </row>
    <row r="41" spans="1:11" outlineLevel="1">
      <c r="A41" s="150" t="s">
        <v>109</v>
      </c>
      <c r="B41" s="89">
        <v>94213</v>
      </c>
      <c r="C41" s="89" t="s">
        <v>35</v>
      </c>
      <c r="D41" s="96" t="s">
        <v>75</v>
      </c>
      <c r="E41" s="89" t="s">
        <v>12</v>
      </c>
      <c r="F41" s="91">
        <v>155.6</v>
      </c>
      <c r="G41" s="92">
        <v>94.05</v>
      </c>
      <c r="H41" s="138">
        <f>G41*F41</f>
        <v>14634.179999999998</v>
      </c>
      <c r="I41" s="84"/>
      <c r="J41" s="84"/>
      <c r="K41" s="84"/>
    </row>
    <row r="42" spans="1:11" outlineLevel="1">
      <c r="A42" s="151" t="s">
        <v>110</v>
      </c>
      <c r="B42" s="111">
        <v>21006</v>
      </c>
      <c r="C42" s="111" t="s">
        <v>35</v>
      </c>
      <c r="D42" s="152" t="s">
        <v>98</v>
      </c>
      <c r="E42" s="111" t="s">
        <v>14</v>
      </c>
      <c r="F42" s="114">
        <v>75</v>
      </c>
      <c r="G42" s="115">
        <v>116</v>
      </c>
      <c r="H42" s="149">
        <f>G42*F42</f>
        <v>8700</v>
      </c>
      <c r="I42" s="84"/>
      <c r="J42" s="84"/>
      <c r="K42" s="84"/>
    </row>
    <row r="43" spans="1:11" ht="25.5" customHeight="1" outlineLevel="1">
      <c r="A43" s="150" t="s">
        <v>115</v>
      </c>
      <c r="B43" s="89">
        <v>4948</v>
      </c>
      <c r="C43" s="89" t="s">
        <v>35</v>
      </c>
      <c r="D43" s="96" t="s">
        <v>116</v>
      </c>
      <c r="E43" s="89" t="s">
        <v>12</v>
      </c>
      <c r="F43" s="91">
        <v>3.36</v>
      </c>
      <c r="G43" s="92">
        <v>377.25</v>
      </c>
      <c r="H43" s="149">
        <f>G43*F43</f>
        <v>1267.56</v>
      </c>
      <c r="I43" s="84"/>
      <c r="J43" s="84"/>
      <c r="K43" s="84"/>
    </row>
    <row r="44" spans="1:11" ht="20.100000000000001" customHeight="1" outlineLevel="1">
      <c r="A44" s="139"/>
      <c r="B44" s="32"/>
      <c r="C44" s="32"/>
      <c r="D44" s="32"/>
      <c r="E44" s="32"/>
      <c r="F44" s="32"/>
      <c r="G44" s="33" t="s">
        <v>22</v>
      </c>
      <c r="H44" s="140">
        <f>SUM(H40:H43)</f>
        <v>37081.74</v>
      </c>
      <c r="I44" s="84"/>
      <c r="J44" s="84"/>
      <c r="K44" s="84"/>
    </row>
    <row r="45" spans="1:11" ht="20.100000000000001" customHeight="1">
      <c r="A45" s="133"/>
      <c r="B45" s="18"/>
      <c r="C45" s="18"/>
      <c r="D45" s="8"/>
      <c r="E45" s="18"/>
      <c r="F45" s="11"/>
      <c r="G45" s="1"/>
      <c r="H45" s="141"/>
      <c r="I45" s="84"/>
      <c r="J45" s="84"/>
      <c r="K45" s="84"/>
    </row>
    <row r="46" spans="1:11" ht="20.100000000000001" customHeight="1">
      <c r="A46" s="135">
        <v>5</v>
      </c>
      <c r="B46" s="68"/>
      <c r="C46" s="68"/>
      <c r="D46" s="66" t="s">
        <v>27</v>
      </c>
      <c r="E46" s="66"/>
      <c r="F46" s="12"/>
      <c r="G46" s="66"/>
      <c r="H46" s="136">
        <f>H54</f>
        <v>19539</v>
      </c>
      <c r="I46" s="84"/>
      <c r="J46" s="84"/>
      <c r="K46" s="84"/>
    </row>
    <row r="47" spans="1:11" outlineLevel="1">
      <c r="A47" s="150" t="s">
        <v>57</v>
      </c>
      <c r="B47" s="108">
        <v>96112</v>
      </c>
      <c r="C47" s="108" t="s">
        <v>35</v>
      </c>
      <c r="D47" s="90" t="s">
        <v>52</v>
      </c>
      <c r="E47" s="88" t="s">
        <v>12</v>
      </c>
      <c r="F47" s="91">
        <v>36</v>
      </c>
      <c r="G47" s="92">
        <v>104</v>
      </c>
      <c r="H47" s="138">
        <f>G47*F47</f>
        <v>3744</v>
      </c>
      <c r="I47" s="84"/>
      <c r="J47" s="84"/>
      <c r="K47" s="84"/>
    </row>
    <row r="48" spans="1:11" ht="27.75" customHeight="1" outlineLevel="1">
      <c r="A48" s="150" t="s">
        <v>58</v>
      </c>
      <c r="B48" s="108">
        <v>96116</v>
      </c>
      <c r="C48" s="108" t="s">
        <v>35</v>
      </c>
      <c r="D48" s="90" t="s">
        <v>86</v>
      </c>
      <c r="E48" s="88" t="s">
        <v>12</v>
      </c>
      <c r="F48" s="91">
        <v>36</v>
      </c>
      <c r="G48" s="92">
        <v>80</v>
      </c>
      <c r="H48" s="138">
        <f t="shared" ref="H48:H53" si="2">G48*F48</f>
        <v>2880</v>
      </c>
      <c r="I48" s="84"/>
      <c r="J48" s="84"/>
      <c r="K48" s="84"/>
    </row>
    <row r="49" spans="1:11" outlineLevel="1">
      <c r="A49" s="150" t="s">
        <v>59</v>
      </c>
      <c r="B49" s="105">
        <v>36250</v>
      </c>
      <c r="C49" s="105" t="s">
        <v>35</v>
      </c>
      <c r="D49" s="148" t="s">
        <v>68</v>
      </c>
      <c r="E49" s="87" t="s">
        <v>12</v>
      </c>
      <c r="F49" s="95">
        <v>64</v>
      </c>
      <c r="G49" s="93">
        <v>6.12</v>
      </c>
      <c r="H49" s="138">
        <f t="shared" si="2"/>
        <v>391.68</v>
      </c>
      <c r="I49" s="84"/>
      <c r="J49" s="84"/>
      <c r="K49" s="84"/>
    </row>
    <row r="50" spans="1:11" ht="38.25" outlineLevel="1">
      <c r="A50" s="150" t="s">
        <v>62</v>
      </c>
      <c r="B50" s="108">
        <v>94210</v>
      </c>
      <c r="C50" s="108" t="s">
        <v>35</v>
      </c>
      <c r="D50" s="90" t="s">
        <v>48</v>
      </c>
      <c r="E50" s="88" t="s">
        <v>12</v>
      </c>
      <c r="F50" s="91">
        <v>132</v>
      </c>
      <c r="G50" s="92">
        <v>51.31</v>
      </c>
      <c r="H50" s="138">
        <f t="shared" si="2"/>
        <v>6772.92</v>
      </c>
      <c r="I50" s="84"/>
      <c r="J50" s="84"/>
      <c r="K50" s="84"/>
    </row>
    <row r="51" spans="1:11" outlineLevel="1">
      <c r="A51" s="150" t="s">
        <v>85</v>
      </c>
      <c r="B51" s="108">
        <v>43614</v>
      </c>
      <c r="C51" s="108" t="s">
        <v>35</v>
      </c>
      <c r="D51" s="152" t="s">
        <v>93</v>
      </c>
      <c r="E51" s="88" t="s">
        <v>14</v>
      </c>
      <c r="F51" s="91">
        <v>20</v>
      </c>
      <c r="G51" s="92">
        <v>12</v>
      </c>
      <c r="H51" s="138">
        <f t="shared" si="2"/>
        <v>240</v>
      </c>
      <c r="I51" s="84"/>
      <c r="J51" s="84"/>
      <c r="K51" s="84"/>
    </row>
    <row r="52" spans="1:11" outlineLevel="1">
      <c r="A52" s="150" t="s">
        <v>90</v>
      </c>
      <c r="B52" s="88">
        <v>7194</v>
      </c>
      <c r="C52" s="89" t="s">
        <v>35</v>
      </c>
      <c r="D52" s="90" t="s">
        <v>77</v>
      </c>
      <c r="E52" s="89" t="s">
        <v>12</v>
      </c>
      <c r="F52" s="91">
        <v>134.19999999999999</v>
      </c>
      <c r="G52" s="92">
        <v>32</v>
      </c>
      <c r="H52" s="153">
        <f t="shared" si="2"/>
        <v>4294.3999999999996</v>
      </c>
      <c r="I52" s="84"/>
      <c r="J52" s="84"/>
      <c r="K52" s="84"/>
    </row>
    <row r="53" spans="1:11" outlineLevel="1">
      <c r="A53" s="150" t="s">
        <v>91</v>
      </c>
      <c r="B53" s="108">
        <v>101738</v>
      </c>
      <c r="C53" s="89" t="s">
        <v>35</v>
      </c>
      <c r="D53" s="152" t="s">
        <v>92</v>
      </c>
      <c r="E53" s="88" t="s">
        <v>14</v>
      </c>
      <c r="F53" s="91">
        <v>64</v>
      </c>
      <c r="G53" s="92">
        <v>19</v>
      </c>
      <c r="H53" s="138">
        <f t="shared" si="2"/>
        <v>1216</v>
      </c>
      <c r="I53" s="84"/>
      <c r="J53" s="84"/>
      <c r="K53" s="84"/>
    </row>
    <row r="54" spans="1:11" ht="20.100000000000001" customHeight="1" outlineLevel="1">
      <c r="A54" s="139"/>
      <c r="B54" s="41"/>
      <c r="C54" s="32"/>
      <c r="D54" s="32"/>
      <c r="E54" s="32"/>
      <c r="F54" s="32"/>
      <c r="G54" s="33" t="s">
        <v>22</v>
      </c>
      <c r="H54" s="140">
        <f>SUM(H47:H53)</f>
        <v>19539</v>
      </c>
      <c r="I54" s="84"/>
      <c r="J54" s="84"/>
      <c r="K54" s="84"/>
    </row>
    <row r="55" spans="1:11" ht="20.100000000000001" customHeight="1">
      <c r="A55" s="133"/>
      <c r="B55" s="18"/>
      <c r="C55" s="18"/>
      <c r="D55" s="8"/>
      <c r="E55" s="18"/>
      <c r="F55" s="11"/>
      <c r="G55" s="1"/>
      <c r="H55" s="141"/>
      <c r="I55" s="84"/>
      <c r="J55" s="84"/>
      <c r="K55" s="84"/>
    </row>
    <row r="56" spans="1:11" ht="20.100000000000001" customHeight="1">
      <c r="A56" s="135">
        <v>6</v>
      </c>
      <c r="B56" s="68"/>
      <c r="C56" s="68"/>
      <c r="D56" s="66" t="s">
        <v>87</v>
      </c>
      <c r="E56" s="66"/>
      <c r="F56" s="12"/>
      <c r="G56" s="66"/>
      <c r="H56" s="136">
        <f>H60</f>
        <v>3822.2699999999995</v>
      </c>
      <c r="I56" s="84"/>
      <c r="J56" s="84"/>
      <c r="K56" s="84"/>
    </row>
    <row r="57" spans="1:11" ht="26.25" customHeight="1" outlineLevel="1">
      <c r="A57" s="154" t="s">
        <v>13</v>
      </c>
      <c r="B57" s="89">
        <v>83738</v>
      </c>
      <c r="C57" s="89" t="s">
        <v>35</v>
      </c>
      <c r="D57" s="90" t="s">
        <v>49</v>
      </c>
      <c r="E57" s="89" t="s">
        <v>12</v>
      </c>
      <c r="F57" s="91">
        <v>22</v>
      </c>
      <c r="G57" s="92">
        <v>30</v>
      </c>
      <c r="H57" s="138">
        <f>G57*F57</f>
        <v>660</v>
      </c>
      <c r="I57" s="84"/>
      <c r="J57" s="84"/>
      <c r="K57" s="84"/>
    </row>
    <row r="58" spans="1:11" ht="22.5" outlineLevel="1">
      <c r="A58" s="154" t="s">
        <v>88</v>
      </c>
      <c r="B58" s="94">
        <v>90821</v>
      </c>
      <c r="C58" s="87" t="s">
        <v>35</v>
      </c>
      <c r="D58" s="117" t="s">
        <v>82</v>
      </c>
      <c r="E58" s="87" t="s">
        <v>9</v>
      </c>
      <c r="F58" s="95">
        <v>7</v>
      </c>
      <c r="G58" s="93">
        <v>313.20999999999998</v>
      </c>
      <c r="H58" s="153">
        <f t="shared" ref="H58:H59" si="3">G58*F58</f>
        <v>2192.4699999999998</v>
      </c>
      <c r="I58" s="84"/>
      <c r="J58" s="84"/>
      <c r="K58" s="84"/>
    </row>
    <row r="59" spans="1:11" ht="25.5" outlineLevel="1">
      <c r="A59" s="154" t="s">
        <v>89</v>
      </c>
      <c r="B59" s="97">
        <v>39022</v>
      </c>
      <c r="C59" s="97" t="s">
        <v>35</v>
      </c>
      <c r="D59" s="148" t="s">
        <v>78</v>
      </c>
      <c r="E59" s="98" t="s">
        <v>9</v>
      </c>
      <c r="F59" s="99">
        <v>2</v>
      </c>
      <c r="G59" s="100">
        <v>484.9</v>
      </c>
      <c r="H59" s="155">
        <f t="shared" si="3"/>
        <v>969.8</v>
      </c>
      <c r="I59" s="84"/>
      <c r="J59" s="84"/>
      <c r="K59" s="84"/>
    </row>
    <row r="60" spans="1:11" ht="20.100000000000001" customHeight="1" outlineLevel="1">
      <c r="A60" s="139"/>
      <c r="B60" s="32"/>
      <c r="C60" s="32"/>
      <c r="D60" s="32"/>
      <c r="E60" s="32"/>
      <c r="F60" s="32"/>
      <c r="G60" s="71"/>
      <c r="H60" s="140">
        <f>SUM(H57:H59)</f>
        <v>3822.2699999999995</v>
      </c>
      <c r="I60" s="84"/>
      <c r="J60" s="84"/>
      <c r="K60" s="84"/>
    </row>
    <row r="61" spans="1:11" ht="20.100000000000001" customHeight="1">
      <c r="A61" s="133"/>
      <c r="B61" s="18"/>
      <c r="C61" s="18"/>
      <c r="D61" s="8"/>
      <c r="E61" s="18"/>
      <c r="F61" s="11"/>
      <c r="G61" s="1"/>
      <c r="H61" s="141"/>
      <c r="I61" s="84"/>
      <c r="J61" s="84"/>
      <c r="K61" s="84"/>
    </row>
    <row r="62" spans="1:11" ht="20.100000000000001" customHeight="1">
      <c r="A62" s="135">
        <v>7</v>
      </c>
      <c r="B62" s="68"/>
      <c r="C62" s="68"/>
      <c r="D62" s="66" t="s">
        <v>31</v>
      </c>
      <c r="E62" s="66"/>
      <c r="F62" s="13"/>
      <c r="G62" s="66"/>
      <c r="H62" s="136">
        <f>H67</f>
        <v>24670.400000000001</v>
      </c>
      <c r="I62" s="84"/>
      <c r="J62" s="84"/>
      <c r="K62" s="84"/>
    </row>
    <row r="63" spans="1:11" ht="20.100000000000001" customHeight="1" outlineLevel="1">
      <c r="A63" s="150" t="s">
        <v>15</v>
      </c>
      <c r="B63" s="105">
        <v>87905</v>
      </c>
      <c r="C63" s="88" t="s">
        <v>35</v>
      </c>
      <c r="D63" s="106" t="s">
        <v>64</v>
      </c>
      <c r="E63" s="89" t="s">
        <v>12</v>
      </c>
      <c r="F63" s="91">
        <v>20</v>
      </c>
      <c r="G63" s="92">
        <v>4.82</v>
      </c>
      <c r="H63" s="138">
        <f>G63*F63</f>
        <v>96.4</v>
      </c>
      <c r="I63" s="84"/>
      <c r="J63" s="84"/>
      <c r="K63" s="84"/>
    </row>
    <row r="64" spans="1:11" ht="20.100000000000001" customHeight="1" outlineLevel="1">
      <c r="A64" s="150" t="s">
        <v>16</v>
      </c>
      <c r="B64" s="105">
        <v>90409</v>
      </c>
      <c r="C64" s="88" t="s">
        <v>35</v>
      </c>
      <c r="D64" s="107" t="s">
        <v>65</v>
      </c>
      <c r="E64" s="89" t="s">
        <v>12</v>
      </c>
      <c r="F64" s="91">
        <v>20</v>
      </c>
      <c r="G64" s="92">
        <v>24.2</v>
      </c>
      <c r="H64" s="138">
        <f t="shared" ref="H64:H66" si="4">G64*F64</f>
        <v>484</v>
      </c>
      <c r="I64" s="84"/>
      <c r="J64" s="84"/>
      <c r="K64" s="84"/>
    </row>
    <row r="65" spans="1:11" s="110" customFormat="1" ht="22.5" outlineLevel="1">
      <c r="A65" s="151" t="s">
        <v>79</v>
      </c>
      <c r="B65" s="112">
        <v>87251</v>
      </c>
      <c r="C65" s="113" t="s">
        <v>35</v>
      </c>
      <c r="D65" s="152" t="s">
        <v>84</v>
      </c>
      <c r="E65" s="111" t="s">
        <v>12</v>
      </c>
      <c r="F65" s="114">
        <v>330</v>
      </c>
      <c r="G65" s="115">
        <v>48</v>
      </c>
      <c r="H65" s="149">
        <f t="shared" si="4"/>
        <v>15840</v>
      </c>
      <c r="I65" s="109"/>
      <c r="J65" s="109"/>
      <c r="K65" s="109"/>
    </row>
    <row r="66" spans="1:11" ht="33.75" outlineLevel="1">
      <c r="A66" s="150" t="s">
        <v>80</v>
      </c>
      <c r="B66" s="108">
        <v>87265</v>
      </c>
      <c r="C66" s="88" t="s">
        <v>35</v>
      </c>
      <c r="D66" s="96" t="s">
        <v>81</v>
      </c>
      <c r="E66" s="89" t="s">
        <v>12</v>
      </c>
      <c r="F66" s="91">
        <v>150</v>
      </c>
      <c r="G66" s="92">
        <v>55</v>
      </c>
      <c r="H66" s="138">
        <f t="shared" si="4"/>
        <v>8250</v>
      </c>
      <c r="I66" s="84"/>
      <c r="J66" s="84"/>
      <c r="K66" s="84"/>
    </row>
    <row r="67" spans="1:11" ht="20.100000000000001" customHeight="1" outlineLevel="1">
      <c r="A67" s="139"/>
      <c r="B67" s="32"/>
      <c r="C67" s="32"/>
      <c r="D67" s="32"/>
      <c r="E67" s="32"/>
      <c r="F67" s="32"/>
      <c r="G67" s="33" t="s">
        <v>22</v>
      </c>
      <c r="H67" s="140">
        <f>SUM(H63:H66)</f>
        <v>24670.400000000001</v>
      </c>
      <c r="I67" s="84"/>
      <c r="J67" s="84"/>
      <c r="K67" s="84"/>
    </row>
    <row r="68" spans="1:11" ht="20.100000000000001" customHeight="1" outlineLevel="1">
      <c r="A68" s="135">
        <v>8</v>
      </c>
      <c r="B68" s="68"/>
      <c r="C68" s="68"/>
      <c r="D68" s="66" t="s">
        <v>103</v>
      </c>
      <c r="E68" s="66"/>
      <c r="F68" s="12"/>
      <c r="G68" s="66"/>
      <c r="H68" s="136">
        <f>H73</f>
        <v>3660</v>
      </c>
      <c r="I68" s="84"/>
      <c r="J68" s="84"/>
      <c r="K68" s="84"/>
    </row>
    <row r="69" spans="1:11" ht="20.100000000000001" customHeight="1" outlineLevel="1">
      <c r="A69" s="144" t="s">
        <v>106</v>
      </c>
      <c r="B69" s="67"/>
      <c r="C69" s="67"/>
      <c r="D69" s="71" t="s">
        <v>104</v>
      </c>
      <c r="E69" s="71"/>
      <c r="F69" s="16"/>
      <c r="G69" s="35"/>
      <c r="H69" s="145"/>
      <c r="I69" s="84"/>
      <c r="J69" s="84"/>
      <c r="K69" s="84"/>
    </row>
    <row r="70" spans="1:11" ht="27" customHeight="1" outlineLevel="1">
      <c r="A70" s="156" t="s">
        <v>17</v>
      </c>
      <c r="B70" s="89">
        <v>86902</v>
      </c>
      <c r="C70" s="89" t="s">
        <v>35</v>
      </c>
      <c r="D70" s="96" t="s">
        <v>105</v>
      </c>
      <c r="E70" s="89" t="s">
        <v>50</v>
      </c>
      <c r="F70" s="91">
        <v>4</v>
      </c>
      <c r="G70" s="92">
        <v>350</v>
      </c>
      <c r="H70" s="138">
        <f>G70*F70</f>
        <v>1400</v>
      </c>
      <c r="I70" s="84"/>
      <c r="J70" s="84"/>
      <c r="K70" s="84"/>
    </row>
    <row r="71" spans="1:11" ht="27" customHeight="1" outlineLevel="1">
      <c r="A71" s="156" t="s">
        <v>60</v>
      </c>
      <c r="B71" s="89">
        <v>86888</v>
      </c>
      <c r="C71" s="89" t="s">
        <v>35</v>
      </c>
      <c r="D71" s="96" t="s">
        <v>107</v>
      </c>
      <c r="E71" s="89" t="s">
        <v>50</v>
      </c>
      <c r="F71" s="91">
        <v>4</v>
      </c>
      <c r="G71" s="92">
        <v>455</v>
      </c>
      <c r="H71" s="138">
        <f>G71*F71</f>
        <v>1820</v>
      </c>
      <c r="I71" s="84"/>
      <c r="J71" s="84"/>
      <c r="K71" s="84"/>
    </row>
    <row r="72" spans="1:11" ht="20.100000000000001" customHeight="1" outlineLevel="1">
      <c r="A72" s="156" t="s">
        <v>63</v>
      </c>
      <c r="B72" s="87">
        <v>85546</v>
      </c>
      <c r="C72" s="87" t="s">
        <v>35</v>
      </c>
      <c r="D72" s="152" t="s">
        <v>98</v>
      </c>
      <c r="E72" s="87" t="s">
        <v>50</v>
      </c>
      <c r="F72" s="95">
        <v>2</v>
      </c>
      <c r="G72" s="93">
        <v>220</v>
      </c>
      <c r="H72" s="153">
        <f>G72*F72</f>
        <v>440</v>
      </c>
      <c r="I72" s="84"/>
      <c r="J72" s="84"/>
      <c r="K72" s="84"/>
    </row>
    <row r="73" spans="1:11" ht="20.100000000000001" customHeight="1">
      <c r="A73" s="139"/>
      <c r="B73" s="32"/>
      <c r="C73" s="32"/>
      <c r="D73" s="32"/>
      <c r="E73" s="32"/>
      <c r="F73" s="32"/>
      <c r="G73" s="33" t="s">
        <v>22</v>
      </c>
      <c r="H73" s="140">
        <f>SUM(H70:H72)</f>
        <v>3660</v>
      </c>
      <c r="I73" s="84"/>
      <c r="J73" s="84"/>
      <c r="K73" s="84"/>
    </row>
    <row r="74" spans="1:11" ht="20.100000000000001" customHeight="1">
      <c r="A74" s="135">
        <v>9</v>
      </c>
      <c r="B74" s="68"/>
      <c r="C74" s="68"/>
      <c r="D74" s="66" t="s">
        <v>30</v>
      </c>
      <c r="E74" s="66"/>
      <c r="F74" s="12"/>
      <c r="G74" s="66"/>
      <c r="H74" s="136">
        <f>H79</f>
        <v>31896.06</v>
      </c>
      <c r="I74" s="84"/>
      <c r="J74" s="84"/>
      <c r="K74" s="84"/>
    </row>
    <row r="75" spans="1:11" ht="19.5" customHeight="1" outlineLevel="1">
      <c r="A75" s="156" t="s">
        <v>18</v>
      </c>
      <c r="B75" s="89">
        <v>6085</v>
      </c>
      <c r="C75" s="89" t="s">
        <v>35</v>
      </c>
      <c r="D75" s="90" t="s">
        <v>53</v>
      </c>
      <c r="E75" s="89" t="s">
        <v>54</v>
      </c>
      <c r="F75" s="91">
        <v>90</v>
      </c>
      <c r="G75" s="92">
        <v>4.8</v>
      </c>
      <c r="H75" s="138">
        <f>G75*F75</f>
        <v>432</v>
      </c>
      <c r="I75" s="84"/>
      <c r="J75" s="84"/>
      <c r="K75" s="84"/>
    </row>
    <row r="76" spans="1:11" ht="19.5" customHeight="1" outlineLevel="1">
      <c r="A76" s="156" t="s">
        <v>55</v>
      </c>
      <c r="B76" s="89">
        <v>4056</v>
      </c>
      <c r="C76" s="89" t="s">
        <v>35</v>
      </c>
      <c r="D76" s="96" t="s">
        <v>100</v>
      </c>
      <c r="E76" s="89" t="s">
        <v>101</v>
      </c>
      <c r="F76" s="91">
        <v>10</v>
      </c>
      <c r="G76" s="92">
        <v>45</v>
      </c>
      <c r="H76" s="138">
        <f t="shared" ref="H76:H77" si="5">G76*F76</f>
        <v>450</v>
      </c>
      <c r="I76" s="84"/>
      <c r="J76" s="84"/>
      <c r="K76" s="84"/>
    </row>
    <row r="77" spans="1:11" ht="19.5" customHeight="1" outlineLevel="1">
      <c r="A77" s="157" t="s">
        <v>61</v>
      </c>
      <c r="B77" s="87">
        <v>88489</v>
      </c>
      <c r="C77" s="87" t="s">
        <v>35</v>
      </c>
      <c r="D77" s="148" t="s">
        <v>67</v>
      </c>
      <c r="E77" s="87" t="s">
        <v>12</v>
      </c>
      <c r="F77" s="95">
        <v>1842.75</v>
      </c>
      <c r="G77" s="93">
        <v>14</v>
      </c>
      <c r="H77" s="138">
        <f t="shared" si="5"/>
        <v>25798.5</v>
      </c>
      <c r="I77" s="84"/>
      <c r="J77" s="84"/>
      <c r="K77" s="84"/>
    </row>
    <row r="78" spans="1:11" ht="19.5" customHeight="1" outlineLevel="1">
      <c r="A78" s="156" t="s">
        <v>99</v>
      </c>
      <c r="B78" s="89" t="s">
        <v>20</v>
      </c>
      <c r="C78" s="89" t="s">
        <v>35</v>
      </c>
      <c r="D78" s="90" t="s">
        <v>66</v>
      </c>
      <c r="E78" s="89" t="s">
        <v>12</v>
      </c>
      <c r="F78" s="91">
        <v>248.36</v>
      </c>
      <c r="G78" s="92">
        <v>21</v>
      </c>
      <c r="H78" s="138">
        <f>G78*F78</f>
        <v>5215.5600000000004</v>
      </c>
      <c r="I78" s="84"/>
      <c r="J78" s="84"/>
      <c r="K78" s="84"/>
    </row>
    <row r="79" spans="1:11" ht="20.100000000000001" customHeight="1">
      <c r="A79" s="133"/>
      <c r="B79" s="18"/>
      <c r="C79" s="18"/>
      <c r="D79" s="8"/>
      <c r="E79" s="18"/>
      <c r="F79" s="11"/>
      <c r="G79" s="33" t="s">
        <v>22</v>
      </c>
      <c r="H79" s="141">
        <f>SUM(H75:H78)</f>
        <v>31896.06</v>
      </c>
      <c r="I79" s="84"/>
      <c r="J79" s="84"/>
      <c r="K79" s="84"/>
    </row>
    <row r="80" spans="1:11" s="17" customFormat="1" ht="20.100000000000001" customHeight="1" outlineLevel="1">
      <c r="A80" s="135">
        <v>10</v>
      </c>
      <c r="B80" s="68"/>
      <c r="C80" s="68"/>
      <c r="D80" s="66" t="s">
        <v>0</v>
      </c>
      <c r="E80" s="66"/>
      <c r="F80" s="12"/>
      <c r="G80" s="66"/>
      <c r="H80" s="136">
        <f>H82</f>
        <v>447.67499999999995</v>
      </c>
      <c r="I80" s="84"/>
      <c r="J80" s="84"/>
      <c r="K80" s="84"/>
    </row>
    <row r="81" spans="1:11" s="17" customFormat="1" ht="20.100000000000001" customHeight="1" outlineLevel="1">
      <c r="A81" s="156" t="s">
        <v>19</v>
      </c>
      <c r="B81" s="123">
        <v>9537</v>
      </c>
      <c r="C81" s="89" t="s">
        <v>35</v>
      </c>
      <c r="D81" s="124" t="s">
        <v>34</v>
      </c>
      <c r="E81" s="89" t="s">
        <v>12</v>
      </c>
      <c r="F81" s="91">
        <v>317.5</v>
      </c>
      <c r="G81" s="92">
        <v>1.41</v>
      </c>
      <c r="H81" s="138">
        <f>G81*F81</f>
        <v>447.67499999999995</v>
      </c>
      <c r="I81" s="84"/>
      <c r="J81" s="84"/>
      <c r="K81" s="84"/>
    </row>
    <row r="82" spans="1:11" s="17" customFormat="1" ht="20.100000000000001" customHeight="1" outlineLevel="1">
      <c r="A82" s="139"/>
      <c r="B82" s="32"/>
      <c r="C82" s="32"/>
      <c r="D82" s="32"/>
      <c r="E82" s="32"/>
      <c r="F82" s="32"/>
      <c r="G82" s="33" t="s">
        <v>22</v>
      </c>
      <c r="H82" s="140">
        <f>SUM(H81:H81)</f>
        <v>447.67499999999995</v>
      </c>
      <c r="I82" s="84"/>
      <c r="J82" s="84"/>
      <c r="K82" s="84"/>
    </row>
    <row r="83" spans="1:11" s="17" customFormat="1" ht="20.100000000000001" customHeight="1" outlineLevel="1">
      <c r="A83" s="133"/>
      <c r="B83" s="18"/>
      <c r="C83" s="18"/>
      <c r="D83" s="8"/>
      <c r="E83" s="18"/>
      <c r="F83" s="11"/>
      <c r="G83" s="1"/>
      <c r="H83" s="141"/>
      <c r="I83" s="84"/>
      <c r="J83" s="84"/>
      <c r="K83" s="84"/>
    </row>
    <row r="84" spans="1:11" s="17" customFormat="1" ht="20.100000000000001" customHeight="1" outlineLevel="1">
      <c r="A84" s="158"/>
      <c r="B84" s="34"/>
      <c r="C84" s="34"/>
      <c r="D84" s="34"/>
      <c r="E84" s="34"/>
      <c r="F84" s="34"/>
      <c r="G84" s="15"/>
      <c r="H84" s="159">
        <f>ROUNDDOWN(H22+H27+H31+H38+H46+H56+H62+H80+H74+H68,2)</f>
        <v>133730.76999999999</v>
      </c>
      <c r="I84" s="84"/>
      <c r="J84" s="84"/>
      <c r="K84" s="84"/>
    </row>
    <row r="85" spans="1:11" s="17" customFormat="1" ht="20.100000000000001" customHeight="1" outlineLevel="1">
      <c r="A85" s="213" t="s">
        <v>102</v>
      </c>
      <c r="B85" s="214"/>
      <c r="C85" s="214"/>
      <c r="D85" s="8"/>
      <c r="E85" s="18"/>
      <c r="F85" s="11"/>
      <c r="G85" s="1"/>
      <c r="H85" s="141"/>
      <c r="I85" s="84"/>
      <c r="J85" s="84"/>
      <c r="K85" s="84"/>
    </row>
    <row r="86" spans="1:11" s="17" customFormat="1" ht="20.100000000000001" customHeight="1" outlineLevel="1">
      <c r="A86" s="160"/>
      <c r="B86" s="7"/>
      <c r="C86" s="7"/>
      <c r="D86" s="8"/>
      <c r="E86" s="18"/>
      <c r="F86" s="11"/>
      <c r="G86" s="6"/>
      <c r="H86" s="161"/>
      <c r="I86" s="84"/>
      <c r="J86" s="84"/>
      <c r="K86" s="84"/>
    </row>
    <row r="87" spans="1:11" s="17" customFormat="1" ht="20.100000000000001" customHeight="1" outlineLevel="1">
      <c r="A87" s="193"/>
      <c r="B87" s="194"/>
      <c r="C87" s="194"/>
      <c r="D87" s="194"/>
      <c r="E87" s="194"/>
      <c r="F87" s="194"/>
      <c r="G87" s="1"/>
      <c r="H87" s="162"/>
      <c r="I87" s="84"/>
      <c r="J87" s="84"/>
      <c r="K87" s="84"/>
    </row>
    <row r="88" spans="1:11" s="17" customFormat="1" ht="19.5" customHeight="1" outlineLevel="1">
      <c r="A88" s="193"/>
      <c r="B88" s="194"/>
      <c r="C88" s="194"/>
      <c r="D88" s="194"/>
      <c r="E88" s="194"/>
      <c r="F88" s="194"/>
      <c r="G88" s="1"/>
      <c r="H88" s="162"/>
      <c r="I88" s="84"/>
      <c r="J88" s="84"/>
      <c r="K88" s="84"/>
    </row>
    <row r="89" spans="1:11" s="17" customFormat="1" ht="19.5" customHeight="1" outlineLevel="1">
      <c r="A89" s="163"/>
      <c r="B89" s="83" t="s">
        <v>51</v>
      </c>
      <c r="C89" s="83"/>
      <c r="D89" s="83"/>
      <c r="E89" s="83" t="s">
        <v>43</v>
      </c>
      <c r="F89" s="83"/>
      <c r="G89" s="1"/>
      <c r="H89" s="134"/>
      <c r="I89" s="84"/>
      <c r="J89" s="84"/>
      <c r="K89" s="84"/>
    </row>
    <row r="90" spans="1:11" s="17" customFormat="1" ht="20.100000000000001" customHeight="1" outlineLevel="1">
      <c r="A90" s="164"/>
      <c r="B90" s="83" t="s">
        <v>42</v>
      </c>
      <c r="C90" s="83"/>
      <c r="D90" s="83"/>
      <c r="E90" s="83" t="s">
        <v>44</v>
      </c>
      <c r="F90" s="83"/>
      <c r="G90" s="1"/>
      <c r="H90" s="134"/>
      <c r="I90" s="84"/>
      <c r="J90" s="84"/>
      <c r="K90" s="84"/>
    </row>
    <row r="91" spans="1:11" s="17" customFormat="1" ht="20.100000000000001" customHeight="1" outlineLevel="1">
      <c r="A91" s="191"/>
      <c r="B91" s="192"/>
      <c r="C91" s="192"/>
      <c r="D91" s="192"/>
      <c r="E91" s="192"/>
      <c r="F91" s="192"/>
      <c r="G91" s="1"/>
      <c r="H91" s="134"/>
      <c r="I91" s="84"/>
      <c r="J91" s="84"/>
      <c r="K91" s="84"/>
    </row>
    <row r="92" spans="1:11" s="17" customFormat="1" ht="20.100000000000001" customHeight="1" outlineLevel="1">
      <c r="A92" s="165"/>
      <c r="B92" s="73"/>
      <c r="C92" s="73"/>
      <c r="D92" s="73"/>
      <c r="E92" s="73"/>
      <c r="F92" s="73"/>
      <c r="G92" s="1"/>
      <c r="H92" s="134"/>
      <c r="I92" s="84"/>
      <c r="J92" s="84"/>
      <c r="K92" s="84"/>
    </row>
    <row r="93" spans="1:11" s="17" customFormat="1" ht="20.100000000000001" customHeight="1" outlineLevel="1" thickBot="1">
      <c r="A93" s="166"/>
      <c r="B93" s="167"/>
      <c r="C93" s="167"/>
      <c r="D93" s="168"/>
      <c r="E93" s="169"/>
      <c r="F93" s="170"/>
      <c r="G93" s="171"/>
      <c r="H93" s="172"/>
      <c r="I93" s="84"/>
      <c r="J93" s="84"/>
      <c r="K93" s="84"/>
    </row>
    <row r="94" spans="1:11" s="17" customFormat="1" ht="20.100000000000001" customHeight="1">
      <c r="A94" s="3"/>
      <c r="B94" s="3"/>
      <c r="C94" s="3"/>
      <c r="D94" s="4"/>
      <c r="E94" s="2"/>
      <c r="F94" s="10"/>
      <c r="G94" s="72"/>
      <c r="H94" s="72"/>
      <c r="I94" s="84"/>
      <c r="J94" s="84"/>
      <c r="K94" s="84"/>
    </row>
    <row r="95" spans="1:11" s="17" customFormat="1" ht="20.100000000000001" customHeight="1">
      <c r="A95" s="3"/>
      <c r="B95" s="3"/>
      <c r="C95" s="3"/>
      <c r="D95" s="4"/>
      <c r="E95" s="2"/>
      <c r="F95" s="10"/>
      <c r="G95" s="72"/>
      <c r="H95" s="72"/>
      <c r="I95" s="84"/>
      <c r="J95" s="84"/>
      <c r="K95" s="84"/>
    </row>
    <row r="96" spans="1:11" s="17" customFormat="1" ht="19.5" customHeight="1" outlineLevel="1">
      <c r="A96" s="3"/>
      <c r="B96" s="3"/>
      <c r="C96" s="3"/>
      <c r="D96" s="4"/>
      <c r="E96" s="2"/>
      <c r="F96" s="10"/>
      <c r="G96" s="72"/>
      <c r="H96" s="72"/>
      <c r="I96" s="84"/>
      <c r="J96" s="84"/>
      <c r="K96" s="84"/>
    </row>
    <row r="97" spans="1:11" ht="19.5" customHeight="1" outlineLevel="1">
      <c r="I97" s="84"/>
      <c r="J97" s="84"/>
      <c r="K97" s="84"/>
    </row>
    <row r="98" spans="1:11" ht="19.5" customHeight="1" outlineLevel="1">
      <c r="I98" s="84"/>
      <c r="J98" s="84"/>
      <c r="K98" s="84"/>
    </row>
    <row r="99" spans="1:11" ht="19.5" customHeight="1" outlineLevel="1">
      <c r="I99" s="84"/>
      <c r="J99" s="84"/>
      <c r="K99" s="84"/>
    </row>
    <row r="100" spans="1:11" ht="20.100000000000001" customHeight="1" outlineLevel="1">
      <c r="I100" s="84"/>
      <c r="J100" s="84"/>
      <c r="K100" s="84"/>
    </row>
    <row r="101" spans="1:11" ht="20.100000000000001" customHeight="1" outlineLevel="1">
      <c r="I101" s="84"/>
      <c r="J101" s="84"/>
      <c r="K101" s="84"/>
    </row>
    <row r="102" spans="1:11" ht="20.100000000000001" customHeight="1" outlineLevel="1">
      <c r="I102" s="84"/>
      <c r="J102" s="84"/>
      <c r="K102" s="84"/>
    </row>
    <row r="103" spans="1:11" ht="22.5" customHeight="1" outlineLevel="1">
      <c r="I103" s="84"/>
      <c r="J103" s="84"/>
      <c r="K103" s="84"/>
    </row>
    <row r="104" spans="1:11" ht="20.100000000000001" customHeight="1" outlineLevel="1">
      <c r="I104" s="84"/>
      <c r="J104" s="84"/>
      <c r="K104" s="84"/>
    </row>
    <row r="105" spans="1:11" ht="20.100000000000001" customHeight="1">
      <c r="I105" s="84"/>
      <c r="J105" s="84"/>
      <c r="K105" s="84"/>
    </row>
    <row r="106" spans="1:11" ht="20.100000000000001" customHeight="1">
      <c r="I106" s="84"/>
      <c r="J106" s="84"/>
      <c r="K106" s="84"/>
    </row>
    <row r="107" spans="1:11" ht="20.100000000000001" customHeight="1" outlineLevel="1">
      <c r="I107" s="84"/>
      <c r="J107" s="84"/>
      <c r="K107" s="84"/>
    </row>
    <row r="108" spans="1:11" ht="20.100000000000001" customHeight="1" outlineLevel="1">
      <c r="I108" s="84"/>
      <c r="J108" s="84"/>
      <c r="K108" s="84"/>
    </row>
    <row r="109" spans="1:11" s="17" customFormat="1" ht="20.100000000000001" customHeight="1" outlineLevel="1">
      <c r="A109" s="72"/>
      <c r="B109" s="72"/>
      <c r="C109" s="72"/>
      <c r="D109" s="72"/>
      <c r="E109" s="72"/>
      <c r="F109" s="72"/>
      <c r="G109" s="72"/>
      <c r="H109" s="72"/>
      <c r="I109" s="84"/>
      <c r="J109" s="84"/>
      <c r="K109" s="84"/>
    </row>
    <row r="110" spans="1:11" s="17" customFormat="1" ht="20.100000000000001" customHeight="1">
      <c r="A110" s="72"/>
      <c r="B110" s="72"/>
      <c r="C110" s="72"/>
      <c r="D110" s="72"/>
      <c r="E110" s="72"/>
      <c r="F110" s="72"/>
      <c r="G110" s="72"/>
      <c r="H110" s="72"/>
      <c r="I110" s="84"/>
      <c r="J110" s="84"/>
      <c r="K110" s="84"/>
    </row>
    <row r="111" spans="1:11" s="17" customFormat="1" ht="20.100000000000001" customHeight="1">
      <c r="A111" s="3"/>
      <c r="B111" s="3"/>
      <c r="C111" s="3"/>
      <c r="D111" s="4"/>
      <c r="E111" s="2"/>
      <c r="F111" s="10"/>
      <c r="G111" s="72"/>
      <c r="H111" s="72"/>
      <c r="I111" s="84"/>
      <c r="J111" s="84"/>
      <c r="K111" s="84"/>
    </row>
    <row r="112" spans="1:11" ht="20.100000000000001" customHeight="1" outlineLevel="1">
      <c r="I112" s="84"/>
      <c r="J112" s="84"/>
      <c r="K112" s="84"/>
    </row>
    <row r="113" spans="1:11" s="17" customFormat="1" ht="20.100000000000001" customHeight="1" outlineLevel="1">
      <c r="A113" s="3"/>
      <c r="B113" s="3"/>
      <c r="C113" s="3"/>
      <c r="D113" s="4"/>
      <c r="E113" s="2"/>
      <c r="F113" s="10"/>
      <c r="G113" s="72"/>
      <c r="H113" s="72"/>
      <c r="I113" s="84"/>
      <c r="J113" s="84"/>
      <c r="K113" s="84"/>
    </row>
    <row r="114" spans="1:11" s="17" customFormat="1" ht="20.100000000000001" customHeight="1">
      <c r="A114" s="3"/>
      <c r="B114" s="3"/>
      <c r="C114" s="3"/>
      <c r="D114" s="4"/>
      <c r="E114" s="2"/>
      <c r="F114" s="10"/>
      <c r="G114" s="72"/>
      <c r="H114" s="72"/>
      <c r="I114" s="84"/>
      <c r="J114" s="84"/>
      <c r="K114" s="84"/>
    </row>
    <row r="115" spans="1:11" s="17" customFormat="1" ht="20.100000000000001" customHeight="1">
      <c r="A115" s="3"/>
      <c r="B115" s="3"/>
      <c r="C115" s="3"/>
      <c r="D115" s="4"/>
      <c r="E115" s="2"/>
      <c r="F115" s="10"/>
      <c r="G115" s="72"/>
      <c r="H115" s="72"/>
      <c r="I115" s="84"/>
      <c r="J115" s="84"/>
      <c r="K115" s="84"/>
    </row>
    <row r="116" spans="1:11" s="17" customFormat="1" ht="20.100000000000001" customHeight="1" outlineLevel="1">
      <c r="A116" s="3"/>
      <c r="B116" s="3"/>
      <c r="C116" s="3"/>
      <c r="D116" s="4"/>
      <c r="E116" s="2"/>
      <c r="F116" s="10"/>
      <c r="G116" s="72"/>
      <c r="H116" s="72"/>
      <c r="I116" s="84"/>
      <c r="J116" s="84"/>
      <c r="K116" s="84"/>
    </row>
    <row r="117" spans="1:11" s="17" customFormat="1" ht="19.5" customHeight="1" outlineLevel="1">
      <c r="A117" s="3"/>
      <c r="B117" s="3"/>
      <c r="C117" s="3"/>
      <c r="D117" s="4"/>
      <c r="E117" s="2"/>
      <c r="F117" s="10"/>
      <c r="G117" s="72"/>
      <c r="H117" s="72"/>
      <c r="I117" s="84"/>
      <c r="J117" s="84"/>
      <c r="K117" s="84"/>
    </row>
    <row r="118" spans="1:11" s="17" customFormat="1" ht="20.100000000000001" customHeight="1" outlineLevel="1">
      <c r="A118" s="3"/>
      <c r="B118" s="3"/>
      <c r="C118" s="3"/>
      <c r="D118" s="4"/>
      <c r="E118" s="2"/>
      <c r="F118" s="10"/>
      <c r="G118" s="72"/>
      <c r="H118" s="72"/>
      <c r="I118" s="84"/>
      <c r="J118" s="84"/>
      <c r="K118" s="84"/>
    </row>
    <row r="119" spans="1:11" s="17" customFormat="1" ht="20.100000000000001" customHeight="1" outlineLevel="1">
      <c r="A119" s="3"/>
      <c r="B119" s="3"/>
      <c r="C119" s="3"/>
      <c r="D119" s="4"/>
      <c r="E119" s="2"/>
      <c r="F119" s="10"/>
      <c r="G119" s="72"/>
      <c r="H119" s="72"/>
      <c r="I119" s="84"/>
      <c r="J119" s="84"/>
      <c r="K119" s="84"/>
    </row>
    <row r="120" spans="1:11" s="17" customFormat="1" ht="20.100000000000001" customHeight="1" outlineLevel="1">
      <c r="A120" s="3"/>
      <c r="B120" s="3"/>
      <c r="C120" s="3"/>
      <c r="D120" s="4"/>
      <c r="E120" s="2"/>
      <c r="F120" s="10"/>
      <c r="G120" s="72"/>
      <c r="H120" s="72"/>
      <c r="I120" s="84"/>
      <c r="J120" s="84"/>
      <c r="K120" s="84"/>
    </row>
    <row r="121" spans="1:11" s="17" customFormat="1" ht="19.5" customHeight="1" outlineLevel="1">
      <c r="A121" s="3"/>
      <c r="B121" s="3"/>
      <c r="C121" s="3"/>
      <c r="D121" s="4"/>
      <c r="E121" s="2"/>
      <c r="F121" s="10"/>
      <c r="G121" s="72"/>
      <c r="H121" s="72"/>
      <c r="I121" s="84"/>
      <c r="J121" s="84"/>
      <c r="K121" s="84"/>
    </row>
    <row r="122" spans="1:11" s="17" customFormat="1" ht="19.5" customHeight="1" outlineLevel="1">
      <c r="A122" s="3"/>
      <c r="B122" s="3"/>
      <c r="C122" s="3"/>
      <c r="D122" s="4"/>
      <c r="E122" s="2"/>
      <c r="F122" s="10"/>
      <c r="G122" s="72"/>
      <c r="H122" s="72"/>
      <c r="I122" s="84"/>
      <c r="J122" s="84"/>
      <c r="K122" s="84"/>
    </row>
    <row r="123" spans="1:11" s="17" customFormat="1" ht="20.100000000000001" customHeight="1" outlineLevel="1">
      <c r="A123" s="3"/>
      <c r="B123" s="3"/>
      <c r="C123" s="3"/>
      <c r="D123" s="4"/>
      <c r="E123" s="2"/>
      <c r="F123" s="10"/>
      <c r="G123" s="72"/>
      <c r="H123" s="72"/>
      <c r="I123" s="84"/>
      <c r="J123" s="84"/>
      <c r="K123" s="84"/>
    </row>
    <row r="124" spans="1:11" s="17" customFormat="1" ht="20.100000000000001" customHeight="1" outlineLevel="1">
      <c r="A124" s="3"/>
      <c r="B124" s="3"/>
      <c r="C124" s="3"/>
      <c r="D124" s="4"/>
      <c r="E124" s="2"/>
      <c r="F124" s="10"/>
      <c r="G124" s="72"/>
      <c r="H124" s="72"/>
      <c r="I124" s="84"/>
      <c r="J124" s="84"/>
      <c r="K124" s="84"/>
    </row>
    <row r="125" spans="1:11" s="17" customFormat="1" ht="20.100000000000001" customHeight="1" outlineLevel="1">
      <c r="A125" s="3"/>
      <c r="B125" s="3"/>
      <c r="C125" s="3"/>
      <c r="D125" s="4"/>
      <c r="E125" s="2"/>
      <c r="F125" s="10"/>
      <c r="G125" s="72"/>
      <c r="H125" s="72"/>
      <c r="I125" s="84"/>
      <c r="J125" s="84"/>
      <c r="K125" s="84"/>
    </row>
    <row r="126" spans="1:11" ht="19.5" customHeight="1" outlineLevel="1">
      <c r="I126" s="84"/>
      <c r="J126" s="84"/>
      <c r="K126" s="84"/>
    </row>
    <row r="127" spans="1:11" ht="19.5" customHeight="1" outlineLevel="1">
      <c r="I127" s="84"/>
      <c r="J127" s="84"/>
      <c r="K127" s="84"/>
    </row>
    <row r="128" spans="1:11" ht="20.100000000000001" customHeight="1" outlineLevel="1">
      <c r="I128" s="84"/>
      <c r="J128" s="84"/>
      <c r="K128" s="84"/>
    </row>
    <row r="129" spans="1:11" ht="20.100000000000001" customHeight="1" outlineLevel="1">
      <c r="I129" s="84"/>
      <c r="J129" s="84"/>
      <c r="K129" s="84"/>
    </row>
    <row r="130" spans="1:11" ht="20.100000000000001" customHeight="1" outlineLevel="1">
      <c r="I130" s="84"/>
      <c r="J130" s="84"/>
      <c r="K130" s="84"/>
    </row>
    <row r="131" spans="1:11" ht="20.100000000000001" customHeight="1" outlineLevel="1">
      <c r="A131" s="72"/>
      <c r="B131" s="72"/>
      <c r="C131" s="72"/>
      <c r="D131" s="72"/>
      <c r="E131" s="72"/>
      <c r="F131" s="72"/>
      <c r="I131" s="84"/>
      <c r="J131" s="84"/>
      <c r="K131" s="84"/>
    </row>
    <row r="132" spans="1:11" ht="20.100000000000001" customHeight="1" outlineLevel="1">
      <c r="I132" s="84"/>
      <c r="J132" s="84"/>
      <c r="K132" s="84"/>
    </row>
    <row r="133" spans="1:11" ht="20.100000000000001" customHeight="1" outlineLevel="1">
      <c r="I133" s="84"/>
      <c r="J133" s="84"/>
      <c r="K133" s="84"/>
    </row>
    <row r="134" spans="1:11" ht="20.100000000000001" customHeight="1" outlineLevel="1">
      <c r="I134" s="84"/>
      <c r="J134" s="84"/>
      <c r="K134" s="84"/>
    </row>
    <row r="135" spans="1:11" ht="20.100000000000001" customHeight="1" outlineLevel="1">
      <c r="I135" s="84"/>
      <c r="J135" s="84"/>
      <c r="K135" s="84"/>
    </row>
    <row r="136" spans="1:11" ht="20.100000000000001" customHeight="1">
      <c r="A136" s="72"/>
      <c r="B136" s="72"/>
      <c r="C136" s="72"/>
      <c r="D136" s="72"/>
      <c r="E136" s="72"/>
      <c r="F136" s="72"/>
      <c r="I136" s="84"/>
      <c r="J136" s="84"/>
      <c r="K136" s="84"/>
    </row>
    <row r="137" spans="1:11" s="17" customFormat="1" ht="20.100000000000001" customHeight="1">
      <c r="A137" s="3"/>
      <c r="B137" s="3"/>
      <c r="C137" s="3"/>
      <c r="D137" s="4"/>
      <c r="E137" s="2"/>
      <c r="F137" s="10"/>
      <c r="G137" s="72"/>
      <c r="H137" s="72"/>
      <c r="I137" s="84"/>
      <c r="J137" s="84"/>
      <c r="K137" s="84"/>
    </row>
    <row r="138" spans="1:11" s="5" customFormat="1" ht="20.100000000000001" customHeight="1" outlineLevel="1">
      <c r="A138" s="3"/>
      <c r="B138" s="3"/>
      <c r="C138" s="3"/>
      <c r="D138" s="4"/>
      <c r="E138" s="2"/>
      <c r="F138" s="10"/>
      <c r="G138" s="72"/>
      <c r="H138" s="72"/>
      <c r="I138" s="84"/>
      <c r="J138" s="84"/>
      <c r="K138" s="84"/>
    </row>
    <row r="139" spans="1:11" ht="19.5" customHeight="1" outlineLevel="1">
      <c r="I139" s="84"/>
      <c r="J139" s="84"/>
      <c r="K139" s="84"/>
    </row>
    <row r="140" spans="1:11" ht="20.100000000000001" customHeight="1" outlineLevel="1">
      <c r="I140" s="84"/>
      <c r="J140" s="84"/>
      <c r="K140" s="84"/>
    </row>
    <row r="141" spans="1:11" ht="20.100000000000001" customHeight="1" outlineLevel="1">
      <c r="I141" s="84"/>
      <c r="J141" s="84"/>
      <c r="K141" s="84"/>
    </row>
    <row r="142" spans="1:11" ht="20.100000000000001" customHeight="1" outlineLevel="1">
      <c r="I142" s="84"/>
      <c r="J142" s="84"/>
      <c r="K142" s="84"/>
    </row>
    <row r="143" spans="1:11" s="5" customFormat="1" ht="19.5" customHeight="1" outlineLevel="1">
      <c r="A143" s="3"/>
      <c r="B143" s="3"/>
      <c r="C143" s="3"/>
      <c r="D143" s="4"/>
      <c r="E143" s="2"/>
      <c r="F143" s="10"/>
      <c r="G143" s="72"/>
      <c r="H143" s="72"/>
      <c r="I143" s="84"/>
      <c r="J143" s="84"/>
      <c r="K143" s="84"/>
    </row>
    <row r="144" spans="1:11" s="5" customFormat="1" ht="20.100000000000001" customHeight="1">
      <c r="A144" s="3"/>
      <c r="B144" s="3"/>
      <c r="C144" s="3"/>
      <c r="D144" s="4"/>
      <c r="E144" s="2"/>
      <c r="F144" s="10"/>
      <c r="G144" s="72"/>
      <c r="H144" s="72"/>
      <c r="I144" s="84"/>
      <c r="J144" s="84"/>
      <c r="K144" s="84"/>
    </row>
    <row r="145" spans="1:11" s="5" customFormat="1" ht="20.100000000000001" customHeight="1">
      <c r="A145" s="3"/>
      <c r="B145" s="3"/>
      <c r="C145" s="3"/>
      <c r="D145" s="4"/>
      <c r="E145" s="2"/>
      <c r="F145" s="10"/>
      <c r="G145" s="72"/>
      <c r="H145" s="72"/>
      <c r="I145" s="84"/>
      <c r="J145" s="84"/>
      <c r="K145" s="84"/>
    </row>
    <row r="146" spans="1:11" s="5" customFormat="1" ht="20.100000000000001" customHeight="1" outlineLevel="1">
      <c r="A146" s="3"/>
      <c r="B146" s="3"/>
      <c r="C146" s="3"/>
      <c r="D146" s="4"/>
      <c r="E146" s="2"/>
      <c r="F146" s="10"/>
      <c r="G146" s="72"/>
      <c r="H146" s="72"/>
      <c r="I146" s="84"/>
      <c r="J146" s="84"/>
      <c r="K146" s="84"/>
    </row>
    <row r="147" spans="1:11" ht="20.100000000000001" customHeight="1" outlineLevel="1">
      <c r="I147" s="84"/>
      <c r="J147" s="84"/>
    </row>
    <row r="148" spans="1:11" ht="20.100000000000001" customHeight="1"/>
    <row r="149" spans="1:11" ht="20.100000000000001" customHeight="1"/>
    <row r="150" spans="1:11" ht="20.100000000000001" customHeight="1"/>
    <row r="151" spans="1:11" ht="20.100000000000001" customHeight="1"/>
    <row r="152" spans="1:11" ht="20.100000000000001" customHeight="1" collapsed="1"/>
    <row r="153" spans="1:11" ht="20.100000000000001" customHeight="1"/>
    <row r="154" spans="1:11" ht="20.100000000000001" customHeight="1"/>
    <row r="155" spans="1:11" ht="20.100000000000001" customHeight="1"/>
    <row r="156" spans="1:11" s="9" customFormat="1">
      <c r="A156" s="3"/>
      <c r="B156" s="3"/>
      <c r="C156" s="3"/>
      <c r="D156" s="4"/>
      <c r="E156" s="2"/>
      <c r="F156" s="10"/>
      <c r="G156" s="72"/>
      <c r="H156" s="72"/>
    </row>
    <row r="157" spans="1:11" ht="20.25" customHeight="1"/>
    <row r="163" spans="1:8" s="2" customFormat="1">
      <c r="A163" s="3"/>
      <c r="B163" s="3"/>
      <c r="C163" s="3"/>
      <c r="D163" s="4"/>
      <c r="F163" s="10"/>
      <c r="G163" s="72"/>
      <c r="H163" s="72"/>
    </row>
  </sheetData>
  <mergeCells count="13">
    <mergeCell ref="A91:F91"/>
    <mergeCell ref="A87:F88"/>
    <mergeCell ref="B4:H4"/>
    <mergeCell ref="A9:H9"/>
    <mergeCell ref="A10:H10"/>
    <mergeCell ref="A11:H11"/>
    <mergeCell ref="A12:H12"/>
    <mergeCell ref="A13:H13"/>
    <mergeCell ref="B19:G19"/>
    <mergeCell ref="A18:H18"/>
    <mergeCell ref="A85:C85"/>
    <mergeCell ref="A16:H17"/>
    <mergeCell ref="A37:H37"/>
  </mergeCells>
  <phoneticPr fontId="30" type="noConversion"/>
  <conditionalFormatting sqref="F80:G80 F20:G20">
    <cfRule type="cellIs" dxfId="1" priority="639" stopIfTrue="1" operator="equal">
      <formula>0</formula>
    </cfRule>
  </conditionalFormatting>
  <conditionalFormatting sqref="G60">
    <cfRule type="cellIs" dxfId="0" priority="632" stopIfTrue="1" operator="equal">
      <formula>0</formula>
    </cfRule>
  </conditionalFormatting>
  <printOptions horizontalCentered="1"/>
  <pageMargins left="0.19685039370078741" right="0.19685039370078741" top="0.55118110236220474" bottom="0.62992125984251968" header="0.39370078740157483" footer="0.27559055118110237"/>
  <pageSetup paperSize="9" scale="50" fitToHeight="0" orientation="portrait" horizontalDpi="4294967295" verticalDpi="4294967295" r:id="rId1"/>
  <headerFooter alignWithMargins="0"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70" zoomScaleNormal="80" zoomScaleSheetLayoutView="70" workbookViewId="0">
      <selection activeCell="G35" sqref="A1:G35"/>
    </sheetView>
  </sheetViews>
  <sheetFormatPr defaultRowHeight="12.75"/>
  <cols>
    <col min="1" max="1" width="9" style="28"/>
    <col min="2" max="2" width="60" style="28" customWidth="1"/>
    <col min="3" max="3" width="14" style="28" customWidth="1"/>
    <col min="4" max="4" width="9.25" style="28" bestFit="1" customWidth="1"/>
    <col min="5" max="5" width="11.25" style="28" customWidth="1"/>
    <col min="6" max="7" width="12.625" style="28" customWidth="1"/>
    <col min="8" max="8" width="10.5" style="28" customWidth="1"/>
    <col min="9" max="256" width="9" style="28"/>
    <col min="257" max="257" width="60" style="28" customWidth="1"/>
    <col min="258" max="258" width="14" style="28" customWidth="1"/>
    <col min="259" max="259" width="9.25" style="28" bestFit="1" customWidth="1"/>
    <col min="260" max="260" width="11.25" style="28" customWidth="1"/>
    <col min="261" max="263" width="12.625" style="28" customWidth="1"/>
    <col min="264" max="264" width="10.5" style="28" customWidth="1"/>
    <col min="265" max="512" width="9" style="28"/>
    <col min="513" max="513" width="60" style="28" customWidth="1"/>
    <col min="514" max="514" width="14" style="28" customWidth="1"/>
    <col min="515" max="515" width="9.25" style="28" bestFit="1" customWidth="1"/>
    <col min="516" max="516" width="11.25" style="28" customWidth="1"/>
    <col min="517" max="519" width="12.625" style="28" customWidth="1"/>
    <col min="520" max="520" width="10.5" style="28" customWidth="1"/>
    <col min="521" max="768" width="9" style="28"/>
    <col min="769" max="769" width="60" style="28" customWidth="1"/>
    <col min="770" max="770" width="14" style="28" customWidth="1"/>
    <col min="771" max="771" width="9.25" style="28" bestFit="1" customWidth="1"/>
    <col min="772" max="772" width="11.25" style="28" customWidth="1"/>
    <col min="773" max="775" width="12.625" style="28" customWidth="1"/>
    <col min="776" max="776" width="10.5" style="28" customWidth="1"/>
    <col min="777" max="1024" width="9" style="28"/>
    <col min="1025" max="1025" width="60" style="28" customWidth="1"/>
    <col min="1026" max="1026" width="14" style="28" customWidth="1"/>
    <col min="1027" max="1027" width="9.25" style="28" bestFit="1" customWidth="1"/>
    <col min="1028" max="1028" width="11.25" style="28" customWidth="1"/>
    <col min="1029" max="1031" width="12.625" style="28" customWidth="1"/>
    <col min="1032" max="1032" width="10.5" style="28" customWidth="1"/>
    <col min="1033" max="1280" width="9" style="28"/>
    <col min="1281" max="1281" width="60" style="28" customWidth="1"/>
    <col min="1282" max="1282" width="14" style="28" customWidth="1"/>
    <col min="1283" max="1283" width="9.25" style="28" bestFit="1" customWidth="1"/>
    <col min="1284" max="1284" width="11.25" style="28" customWidth="1"/>
    <col min="1285" max="1287" width="12.625" style="28" customWidth="1"/>
    <col min="1288" max="1288" width="10.5" style="28" customWidth="1"/>
    <col min="1289" max="1536" width="9" style="28"/>
    <col min="1537" max="1537" width="60" style="28" customWidth="1"/>
    <col min="1538" max="1538" width="14" style="28" customWidth="1"/>
    <col min="1539" max="1539" width="9.25" style="28" bestFit="1" customWidth="1"/>
    <col min="1540" max="1540" width="11.25" style="28" customWidth="1"/>
    <col min="1541" max="1543" width="12.625" style="28" customWidth="1"/>
    <col min="1544" max="1544" width="10.5" style="28" customWidth="1"/>
    <col min="1545" max="1792" width="9" style="28"/>
    <col min="1793" max="1793" width="60" style="28" customWidth="1"/>
    <col min="1794" max="1794" width="14" style="28" customWidth="1"/>
    <col min="1795" max="1795" width="9.25" style="28" bestFit="1" customWidth="1"/>
    <col min="1796" max="1796" width="11.25" style="28" customWidth="1"/>
    <col min="1797" max="1799" width="12.625" style="28" customWidth="1"/>
    <col min="1800" max="1800" width="10.5" style="28" customWidth="1"/>
    <col min="1801" max="2048" width="9" style="28"/>
    <col min="2049" max="2049" width="60" style="28" customWidth="1"/>
    <col min="2050" max="2050" width="14" style="28" customWidth="1"/>
    <col min="2051" max="2051" width="9.25" style="28" bestFit="1" customWidth="1"/>
    <col min="2052" max="2052" width="11.25" style="28" customWidth="1"/>
    <col min="2053" max="2055" width="12.625" style="28" customWidth="1"/>
    <col min="2056" max="2056" width="10.5" style="28" customWidth="1"/>
    <col min="2057" max="2304" width="9" style="28"/>
    <col min="2305" max="2305" width="60" style="28" customWidth="1"/>
    <col min="2306" max="2306" width="14" style="28" customWidth="1"/>
    <col min="2307" max="2307" width="9.25" style="28" bestFit="1" customWidth="1"/>
    <col min="2308" max="2308" width="11.25" style="28" customWidth="1"/>
    <col min="2309" max="2311" width="12.625" style="28" customWidth="1"/>
    <col min="2312" max="2312" width="10.5" style="28" customWidth="1"/>
    <col min="2313" max="2560" width="9" style="28"/>
    <col min="2561" max="2561" width="60" style="28" customWidth="1"/>
    <col min="2562" max="2562" width="14" style="28" customWidth="1"/>
    <col min="2563" max="2563" width="9.25" style="28" bestFit="1" customWidth="1"/>
    <col min="2564" max="2564" width="11.25" style="28" customWidth="1"/>
    <col min="2565" max="2567" width="12.625" style="28" customWidth="1"/>
    <col min="2568" max="2568" width="10.5" style="28" customWidth="1"/>
    <col min="2569" max="2816" width="9" style="28"/>
    <col min="2817" max="2817" width="60" style="28" customWidth="1"/>
    <col min="2818" max="2818" width="14" style="28" customWidth="1"/>
    <col min="2819" max="2819" width="9.25" style="28" bestFit="1" customWidth="1"/>
    <col min="2820" max="2820" width="11.25" style="28" customWidth="1"/>
    <col min="2821" max="2823" width="12.625" style="28" customWidth="1"/>
    <col min="2824" max="2824" width="10.5" style="28" customWidth="1"/>
    <col min="2825" max="3072" width="9" style="28"/>
    <col min="3073" max="3073" width="60" style="28" customWidth="1"/>
    <col min="3074" max="3074" width="14" style="28" customWidth="1"/>
    <col min="3075" max="3075" width="9.25" style="28" bestFit="1" customWidth="1"/>
    <col min="3076" max="3076" width="11.25" style="28" customWidth="1"/>
    <col min="3077" max="3079" width="12.625" style="28" customWidth="1"/>
    <col min="3080" max="3080" width="10.5" style="28" customWidth="1"/>
    <col min="3081" max="3328" width="9" style="28"/>
    <col min="3329" max="3329" width="60" style="28" customWidth="1"/>
    <col min="3330" max="3330" width="14" style="28" customWidth="1"/>
    <col min="3331" max="3331" width="9.25" style="28" bestFit="1" customWidth="1"/>
    <col min="3332" max="3332" width="11.25" style="28" customWidth="1"/>
    <col min="3333" max="3335" width="12.625" style="28" customWidth="1"/>
    <col min="3336" max="3336" width="10.5" style="28" customWidth="1"/>
    <col min="3337" max="3584" width="9" style="28"/>
    <col min="3585" max="3585" width="60" style="28" customWidth="1"/>
    <col min="3586" max="3586" width="14" style="28" customWidth="1"/>
    <col min="3587" max="3587" width="9.25" style="28" bestFit="1" customWidth="1"/>
    <col min="3588" max="3588" width="11.25" style="28" customWidth="1"/>
    <col min="3589" max="3591" width="12.625" style="28" customWidth="1"/>
    <col min="3592" max="3592" width="10.5" style="28" customWidth="1"/>
    <col min="3593" max="3840" width="9" style="28"/>
    <col min="3841" max="3841" width="60" style="28" customWidth="1"/>
    <col min="3842" max="3842" width="14" style="28" customWidth="1"/>
    <col min="3843" max="3843" width="9.25" style="28" bestFit="1" customWidth="1"/>
    <col min="3844" max="3844" width="11.25" style="28" customWidth="1"/>
    <col min="3845" max="3847" width="12.625" style="28" customWidth="1"/>
    <col min="3848" max="3848" width="10.5" style="28" customWidth="1"/>
    <col min="3849" max="4096" width="9" style="28"/>
    <col min="4097" max="4097" width="60" style="28" customWidth="1"/>
    <col min="4098" max="4098" width="14" style="28" customWidth="1"/>
    <col min="4099" max="4099" width="9.25" style="28" bestFit="1" customWidth="1"/>
    <col min="4100" max="4100" width="11.25" style="28" customWidth="1"/>
    <col min="4101" max="4103" width="12.625" style="28" customWidth="1"/>
    <col min="4104" max="4104" width="10.5" style="28" customWidth="1"/>
    <col min="4105" max="4352" width="9" style="28"/>
    <col min="4353" max="4353" width="60" style="28" customWidth="1"/>
    <col min="4354" max="4354" width="14" style="28" customWidth="1"/>
    <col min="4355" max="4355" width="9.25" style="28" bestFit="1" customWidth="1"/>
    <col min="4356" max="4356" width="11.25" style="28" customWidth="1"/>
    <col min="4357" max="4359" width="12.625" style="28" customWidth="1"/>
    <col min="4360" max="4360" width="10.5" style="28" customWidth="1"/>
    <col min="4361" max="4608" width="9" style="28"/>
    <col min="4609" max="4609" width="60" style="28" customWidth="1"/>
    <col min="4610" max="4610" width="14" style="28" customWidth="1"/>
    <col min="4611" max="4611" width="9.25" style="28" bestFit="1" customWidth="1"/>
    <col min="4612" max="4612" width="11.25" style="28" customWidth="1"/>
    <col min="4613" max="4615" width="12.625" style="28" customWidth="1"/>
    <col min="4616" max="4616" width="10.5" style="28" customWidth="1"/>
    <col min="4617" max="4864" width="9" style="28"/>
    <col min="4865" max="4865" width="60" style="28" customWidth="1"/>
    <col min="4866" max="4866" width="14" style="28" customWidth="1"/>
    <col min="4867" max="4867" width="9.25" style="28" bestFit="1" customWidth="1"/>
    <col min="4868" max="4868" width="11.25" style="28" customWidth="1"/>
    <col min="4869" max="4871" width="12.625" style="28" customWidth="1"/>
    <col min="4872" max="4872" width="10.5" style="28" customWidth="1"/>
    <col min="4873" max="5120" width="9" style="28"/>
    <col min="5121" max="5121" width="60" style="28" customWidth="1"/>
    <col min="5122" max="5122" width="14" style="28" customWidth="1"/>
    <col min="5123" max="5123" width="9.25" style="28" bestFit="1" customWidth="1"/>
    <col min="5124" max="5124" width="11.25" style="28" customWidth="1"/>
    <col min="5125" max="5127" width="12.625" style="28" customWidth="1"/>
    <col min="5128" max="5128" width="10.5" style="28" customWidth="1"/>
    <col min="5129" max="5376" width="9" style="28"/>
    <col min="5377" max="5377" width="60" style="28" customWidth="1"/>
    <col min="5378" max="5378" width="14" style="28" customWidth="1"/>
    <col min="5379" max="5379" width="9.25" style="28" bestFit="1" customWidth="1"/>
    <col min="5380" max="5380" width="11.25" style="28" customWidth="1"/>
    <col min="5381" max="5383" width="12.625" style="28" customWidth="1"/>
    <col min="5384" max="5384" width="10.5" style="28" customWidth="1"/>
    <col min="5385" max="5632" width="9" style="28"/>
    <col min="5633" max="5633" width="60" style="28" customWidth="1"/>
    <col min="5634" max="5634" width="14" style="28" customWidth="1"/>
    <col min="5635" max="5635" width="9.25" style="28" bestFit="1" customWidth="1"/>
    <col min="5636" max="5636" width="11.25" style="28" customWidth="1"/>
    <col min="5637" max="5639" width="12.625" style="28" customWidth="1"/>
    <col min="5640" max="5640" width="10.5" style="28" customWidth="1"/>
    <col min="5641" max="5888" width="9" style="28"/>
    <col min="5889" max="5889" width="60" style="28" customWidth="1"/>
    <col min="5890" max="5890" width="14" style="28" customWidth="1"/>
    <col min="5891" max="5891" width="9.25" style="28" bestFit="1" customWidth="1"/>
    <col min="5892" max="5892" width="11.25" style="28" customWidth="1"/>
    <col min="5893" max="5895" width="12.625" style="28" customWidth="1"/>
    <col min="5896" max="5896" width="10.5" style="28" customWidth="1"/>
    <col min="5897" max="6144" width="9" style="28"/>
    <col min="6145" max="6145" width="60" style="28" customWidth="1"/>
    <col min="6146" max="6146" width="14" style="28" customWidth="1"/>
    <col min="6147" max="6147" width="9.25" style="28" bestFit="1" customWidth="1"/>
    <col min="6148" max="6148" width="11.25" style="28" customWidth="1"/>
    <col min="6149" max="6151" width="12.625" style="28" customWidth="1"/>
    <col min="6152" max="6152" width="10.5" style="28" customWidth="1"/>
    <col min="6153" max="6400" width="9" style="28"/>
    <col min="6401" max="6401" width="60" style="28" customWidth="1"/>
    <col min="6402" max="6402" width="14" style="28" customWidth="1"/>
    <col min="6403" max="6403" width="9.25" style="28" bestFit="1" customWidth="1"/>
    <col min="6404" max="6404" width="11.25" style="28" customWidth="1"/>
    <col min="6405" max="6407" width="12.625" style="28" customWidth="1"/>
    <col min="6408" max="6408" width="10.5" style="28" customWidth="1"/>
    <col min="6409" max="6656" width="9" style="28"/>
    <col min="6657" max="6657" width="60" style="28" customWidth="1"/>
    <col min="6658" max="6658" width="14" style="28" customWidth="1"/>
    <col min="6659" max="6659" width="9.25" style="28" bestFit="1" customWidth="1"/>
    <col min="6660" max="6660" width="11.25" style="28" customWidth="1"/>
    <col min="6661" max="6663" width="12.625" style="28" customWidth="1"/>
    <col min="6664" max="6664" width="10.5" style="28" customWidth="1"/>
    <col min="6665" max="6912" width="9" style="28"/>
    <col min="6913" max="6913" width="60" style="28" customWidth="1"/>
    <col min="6914" max="6914" width="14" style="28" customWidth="1"/>
    <col min="6915" max="6915" width="9.25" style="28" bestFit="1" customWidth="1"/>
    <col min="6916" max="6916" width="11.25" style="28" customWidth="1"/>
    <col min="6917" max="6919" width="12.625" style="28" customWidth="1"/>
    <col min="6920" max="6920" width="10.5" style="28" customWidth="1"/>
    <col min="6921" max="7168" width="9" style="28"/>
    <col min="7169" max="7169" width="60" style="28" customWidth="1"/>
    <col min="7170" max="7170" width="14" style="28" customWidth="1"/>
    <col min="7171" max="7171" width="9.25" style="28" bestFit="1" customWidth="1"/>
    <col min="7172" max="7172" width="11.25" style="28" customWidth="1"/>
    <col min="7173" max="7175" width="12.625" style="28" customWidth="1"/>
    <col min="7176" max="7176" width="10.5" style="28" customWidth="1"/>
    <col min="7177" max="7424" width="9" style="28"/>
    <col min="7425" max="7425" width="60" style="28" customWidth="1"/>
    <col min="7426" max="7426" width="14" style="28" customWidth="1"/>
    <col min="7427" max="7427" width="9.25" style="28" bestFit="1" customWidth="1"/>
    <col min="7428" max="7428" width="11.25" style="28" customWidth="1"/>
    <col min="7429" max="7431" width="12.625" style="28" customWidth="1"/>
    <col min="7432" max="7432" width="10.5" style="28" customWidth="1"/>
    <col min="7433" max="7680" width="9" style="28"/>
    <col min="7681" max="7681" width="60" style="28" customWidth="1"/>
    <col min="7682" max="7682" width="14" style="28" customWidth="1"/>
    <col min="7683" max="7683" width="9.25" style="28" bestFit="1" customWidth="1"/>
    <col min="7684" max="7684" width="11.25" style="28" customWidth="1"/>
    <col min="7685" max="7687" width="12.625" style="28" customWidth="1"/>
    <col min="7688" max="7688" width="10.5" style="28" customWidth="1"/>
    <col min="7689" max="7936" width="9" style="28"/>
    <col min="7937" max="7937" width="60" style="28" customWidth="1"/>
    <col min="7938" max="7938" width="14" style="28" customWidth="1"/>
    <col min="7939" max="7939" width="9.25" style="28" bestFit="1" customWidth="1"/>
    <col min="7940" max="7940" width="11.25" style="28" customWidth="1"/>
    <col min="7941" max="7943" width="12.625" style="28" customWidth="1"/>
    <col min="7944" max="7944" width="10.5" style="28" customWidth="1"/>
    <col min="7945" max="8192" width="9" style="28"/>
    <col min="8193" max="8193" width="60" style="28" customWidth="1"/>
    <col min="8194" max="8194" width="14" style="28" customWidth="1"/>
    <col min="8195" max="8195" width="9.25" style="28" bestFit="1" customWidth="1"/>
    <col min="8196" max="8196" width="11.25" style="28" customWidth="1"/>
    <col min="8197" max="8199" width="12.625" style="28" customWidth="1"/>
    <col min="8200" max="8200" width="10.5" style="28" customWidth="1"/>
    <col min="8201" max="8448" width="9" style="28"/>
    <col min="8449" max="8449" width="60" style="28" customWidth="1"/>
    <col min="8450" max="8450" width="14" style="28" customWidth="1"/>
    <col min="8451" max="8451" width="9.25" style="28" bestFit="1" customWidth="1"/>
    <col min="8452" max="8452" width="11.25" style="28" customWidth="1"/>
    <col min="8453" max="8455" width="12.625" style="28" customWidth="1"/>
    <col min="8456" max="8456" width="10.5" style="28" customWidth="1"/>
    <col min="8457" max="8704" width="9" style="28"/>
    <col min="8705" max="8705" width="60" style="28" customWidth="1"/>
    <col min="8706" max="8706" width="14" style="28" customWidth="1"/>
    <col min="8707" max="8707" width="9.25" style="28" bestFit="1" customWidth="1"/>
    <col min="8708" max="8708" width="11.25" style="28" customWidth="1"/>
    <col min="8709" max="8711" width="12.625" style="28" customWidth="1"/>
    <col min="8712" max="8712" width="10.5" style="28" customWidth="1"/>
    <col min="8713" max="8960" width="9" style="28"/>
    <col min="8961" max="8961" width="60" style="28" customWidth="1"/>
    <col min="8962" max="8962" width="14" style="28" customWidth="1"/>
    <col min="8963" max="8963" width="9.25" style="28" bestFit="1" customWidth="1"/>
    <col min="8964" max="8964" width="11.25" style="28" customWidth="1"/>
    <col min="8965" max="8967" width="12.625" style="28" customWidth="1"/>
    <col min="8968" max="8968" width="10.5" style="28" customWidth="1"/>
    <col min="8969" max="9216" width="9" style="28"/>
    <col min="9217" max="9217" width="60" style="28" customWidth="1"/>
    <col min="9218" max="9218" width="14" style="28" customWidth="1"/>
    <col min="9219" max="9219" width="9.25" style="28" bestFit="1" customWidth="1"/>
    <col min="9220" max="9220" width="11.25" style="28" customWidth="1"/>
    <col min="9221" max="9223" width="12.625" style="28" customWidth="1"/>
    <col min="9224" max="9224" width="10.5" style="28" customWidth="1"/>
    <col min="9225" max="9472" width="9" style="28"/>
    <col min="9473" max="9473" width="60" style="28" customWidth="1"/>
    <col min="9474" max="9474" width="14" style="28" customWidth="1"/>
    <col min="9475" max="9475" width="9.25" style="28" bestFit="1" customWidth="1"/>
    <col min="9476" max="9476" width="11.25" style="28" customWidth="1"/>
    <col min="9477" max="9479" width="12.625" style="28" customWidth="1"/>
    <col min="9480" max="9480" width="10.5" style="28" customWidth="1"/>
    <col min="9481" max="9728" width="9" style="28"/>
    <col min="9729" max="9729" width="60" style="28" customWidth="1"/>
    <col min="9730" max="9730" width="14" style="28" customWidth="1"/>
    <col min="9731" max="9731" width="9.25" style="28" bestFit="1" customWidth="1"/>
    <col min="9732" max="9732" width="11.25" style="28" customWidth="1"/>
    <col min="9733" max="9735" width="12.625" style="28" customWidth="1"/>
    <col min="9736" max="9736" width="10.5" style="28" customWidth="1"/>
    <col min="9737" max="9984" width="9" style="28"/>
    <col min="9985" max="9985" width="60" style="28" customWidth="1"/>
    <col min="9986" max="9986" width="14" style="28" customWidth="1"/>
    <col min="9987" max="9987" width="9.25" style="28" bestFit="1" customWidth="1"/>
    <col min="9988" max="9988" width="11.25" style="28" customWidth="1"/>
    <col min="9989" max="9991" width="12.625" style="28" customWidth="1"/>
    <col min="9992" max="9992" width="10.5" style="28" customWidth="1"/>
    <col min="9993" max="10240" width="9" style="28"/>
    <col min="10241" max="10241" width="60" style="28" customWidth="1"/>
    <col min="10242" max="10242" width="14" style="28" customWidth="1"/>
    <col min="10243" max="10243" width="9.25" style="28" bestFit="1" customWidth="1"/>
    <col min="10244" max="10244" width="11.25" style="28" customWidth="1"/>
    <col min="10245" max="10247" width="12.625" style="28" customWidth="1"/>
    <col min="10248" max="10248" width="10.5" style="28" customWidth="1"/>
    <col min="10249" max="10496" width="9" style="28"/>
    <col min="10497" max="10497" width="60" style="28" customWidth="1"/>
    <col min="10498" max="10498" width="14" style="28" customWidth="1"/>
    <col min="10499" max="10499" width="9.25" style="28" bestFit="1" customWidth="1"/>
    <col min="10500" max="10500" width="11.25" style="28" customWidth="1"/>
    <col min="10501" max="10503" width="12.625" style="28" customWidth="1"/>
    <col min="10504" max="10504" width="10.5" style="28" customWidth="1"/>
    <col min="10505" max="10752" width="9" style="28"/>
    <col min="10753" max="10753" width="60" style="28" customWidth="1"/>
    <col min="10754" max="10754" width="14" style="28" customWidth="1"/>
    <col min="10755" max="10755" width="9.25" style="28" bestFit="1" customWidth="1"/>
    <col min="10756" max="10756" width="11.25" style="28" customWidth="1"/>
    <col min="10757" max="10759" width="12.625" style="28" customWidth="1"/>
    <col min="10760" max="10760" width="10.5" style="28" customWidth="1"/>
    <col min="10761" max="11008" width="9" style="28"/>
    <col min="11009" max="11009" width="60" style="28" customWidth="1"/>
    <col min="11010" max="11010" width="14" style="28" customWidth="1"/>
    <col min="11011" max="11011" width="9.25" style="28" bestFit="1" customWidth="1"/>
    <col min="11012" max="11012" width="11.25" style="28" customWidth="1"/>
    <col min="11013" max="11015" width="12.625" style="28" customWidth="1"/>
    <col min="11016" max="11016" width="10.5" style="28" customWidth="1"/>
    <col min="11017" max="11264" width="9" style="28"/>
    <col min="11265" max="11265" width="60" style="28" customWidth="1"/>
    <col min="11266" max="11266" width="14" style="28" customWidth="1"/>
    <col min="11267" max="11267" width="9.25" style="28" bestFit="1" customWidth="1"/>
    <col min="11268" max="11268" width="11.25" style="28" customWidth="1"/>
    <col min="11269" max="11271" width="12.625" style="28" customWidth="1"/>
    <col min="11272" max="11272" width="10.5" style="28" customWidth="1"/>
    <col min="11273" max="11520" width="9" style="28"/>
    <col min="11521" max="11521" width="60" style="28" customWidth="1"/>
    <col min="11522" max="11522" width="14" style="28" customWidth="1"/>
    <col min="11523" max="11523" width="9.25" style="28" bestFit="1" customWidth="1"/>
    <col min="11524" max="11524" width="11.25" style="28" customWidth="1"/>
    <col min="11525" max="11527" width="12.625" style="28" customWidth="1"/>
    <col min="11528" max="11528" width="10.5" style="28" customWidth="1"/>
    <col min="11529" max="11776" width="9" style="28"/>
    <col min="11777" max="11777" width="60" style="28" customWidth="1"/>
    <col min="11778" max="11778" width="14" style="28" customWidth="1"/>
    <col min="11779" max="11779" width="9.25" style="28" bestFit="1" customWidth="1"/>
    <col min="11780" max="11780" width="11.25" style="28" customWidth="1"/>
    <col min="11781" max="11783" width="12.625" style="28" customWidth="1"/>
    <col min="11784" max="11784" width="10.5" style="28" customWidth="1"/>
    <col min="11785" max="12032" width="9" style="28"/>
    <col min="12033" max="12033" width="60" style="28" customWidth="1"/>
    <col min="12034" max="12034" width="14" style="28" customWidth="1"/>
    <col min="12035" max="12035" width="9.25" style="28" bestFit="1" customWidth="1"/>
    <col min="12036" max="12036" width="11.25" style="28" customWidth="1"/>
    <col min="12037" max="12039" width="12.625" style="28" customWidth="1"/>
    <col min="12040" max="12040" width="10.5" style="28" customWidth="1"/>
    <col min="12041" max="12288" width="9" style="28"/>
    <col min="12289" max="12289" width="60" style="28" customWidth="1"/>
    <col min="12290" max="12290" width="14" style="28" customWidth="1"/>
    <col min="12291" max="12291" width="9.25" style="28" bestFit="1" customWidth="1"/>
    <col min="12292" max="12292" width="11.25" style="28" customWidth="1"/>
    <col min="12293" max="12295" width="12.625" style="28" customWidth="1"/>
    <col min="12296" max="12296" width="10.5" style="28" customWidth="1"/>
    <col min="12297" max="12544" width="9" style="28"/>
    <col min="12545" max="12545" width="60" style="28" customWidth="1"/>
    <col min="12546" max="12546" width="14" style="28" customWidth="1"/>
    <col min="12547" max="12547" width="9.25" style="28" bestFit="1" customWidth="1"/>
    <col min="12548" max="12548" width="11.25" style="28" customWidth="1"/>
    <col min="12549" max="12551" width="12.625" style="28" customWidth="1"/>
    <col min="12552" max="12552" width="10.5" style="28" customWidth="1"/>
    <col min="12553" max="12800" width="9" style="28"/>
    <col min="12801" max="12801" width="60" style="28" customWidth="1"/>
    <col min="12802" max="12802" width="14" style="28" customWidth="1"/>
    <col min="12803" max="12803" width="9.25" style="28" bestFit="1" customWidth="1"/>
    <col min="12804" max="12804" width="11.25" style="28" customWidth="1"/>
    <col min="12805" max="12807" width="12.625" style="28" customWidth="1"/>
    <col min="12808" max="12808" width="10.5" style="28" customWidth="1"/>
    <col min="12809" max="13056" width="9" style="28"/>
    <col min="13057" max="13057" width="60" style="28" customWidth="1"/>
    <col min="13058" max="13058" width="14" style="28" customWidth="1"/>
    <col min="13059" max="13059" width="9.25" style="28" bestFit="1" customWidth="1"/>
    <col min="13060" max="13060" width="11.25" style="28" customWidth="1"/>
    <col min="13061" max="13063" width="12.625" style="28" customWidth="1"/>
    <col min="13064" max="13064" width="10.5" style="28" customWidth="1"/>
    <col min="13065" max="13312" width="9" style="28"/>
    <col min="13313" max="13313" width="60" style="28" customWidth="1"/>
    <col min="13314" max="13314" width="14" style="28" customWidth="1"/>
    <col min="13315" max="13315" width="9.25" style="28" bestFit="1" customWidth="1"/>
    <col min="13316" max="13316" width="11.25" style="28" customWidth="1"/>
    <col min="13317" max="13319" width="12.625" style="28" customWidth="1"/>
    <col min="13320" max="13320" width="10.5" style="28" customWidth="1"/>
    <col min="13321" max="13568" width="9" style="28"/>
    <col min="13569" max="13569" width="60" style="28" customWidth="1"/>
    <col min="13570" max="13570" width="14" style="28" customWidth="1"/>
    <col min="13571" max="13571" width="9.25" style="28" bestFit="1" customWidth="1"/>
    <col min="13572" max="13572" width="11.25" style="28" customWidth="1"/>
    <col min="13573" max="13575" width="12.625" style="28" customWidth="1"/>
    <col min="13576" max="13576" width="10.5" style="28" customWidth="1"/>
    <col min="13577" max="13824" width="9" style="28"/>
    <col min="13825" max="13825" width="60" style="28" customWidth="1"/>
    <col min="13826" max="13826" width="14" style="28" customWidth="1"/>
    <col min="13827" max="13827" width="9.25" style="28" bestFit="1" customWidth="1"/>
    <col min="13828" max="13828" width="11.25" style="28" customWidth="1"/>
    <col min="13829" max="13831" width="12.625" style="28" customWidth="1"/>
    <col min="13832" max="13832" width="10.5" style="28" customWidth="1"/>
    <col min="13833" max="14080" width="9" style="28"/>
    <col min="14081" max="14081" width="60" style="28" customWidth="1"/>
    <col min="14082" max="14082" width="14" style="28" customWidth="1"/>
    <col min="14083" max="14083" width="9.25" style="28" bestFit="1" customWidth="1"/>
    <col min="14084" max="14084" width="11.25" style="28" customWidth="1"/>
    <col min="14085" max="14087" width="12.625" style="28" customWidth="1"/>
    <col min="14088" max="14088" width="10.5" style="28" customWidth="1"/>
    <col min="14089" max="14336" width="9" style="28"/>
    <col min="14337" max="14337" width="60" style="28" customWidth="1"/>
    <col min="14338" max="14338" width="14" style="28" customWidth="1"/>
    <col min="14339" max="14339" width="9.25" style="28" bestFit="1" customWidth="1"/>
    <col min="14340" max="14340" width="11.25" style="28" customWidth="1"/>
    <col min="14341" max="14343" width="12.625" style="28" customWidth="1"/>
    <col min="14344" max="14344" width="10.5" style="28" customWidth="1"/>
    <col min="14345" max="14592" width="9" style="28"/>
    <col min="14593" max="14593" width="60" style="28" customWidth="1"/>
    <col min="14594" max="14594" width="14" style="28" customWidth="1"/>
    <col min="14595" max="14595" width="9.25" style="28" bestFit="1" customWidth="1"/>
    <col min="14596" max="14596" width="11.25" style="28" customWidth="1"/>
    <col min="14597" max="14599" width="12.625" style="28" customWidth="1"/>
    <col min="14600" max="14600" width="10.5" style="28" customWidth="1"/>
    <col min="14601" max="14848" width="9" style="28"/>
    <col min="14849" max="14849" width="60" style="28" customWidth="1"/>
    <col min="14850" max="14850" width="14" style="28" customWidth="1"/>
    <col min="14851" max="14851" width="9.25" style="28" bestFit="1" customWidth="1"/>
    <col min="14852" max="14852" width="11.25" style="28" customWidth="1"/>
    <col min="14853" max="14855" width="12.625" style="28" customWidth="1"/>
    <col min="14856" max="14856" width="10.5" style="28" customWidth="1"/>
    <col min="14857" max="15104" width="9" style="28"/>
    <col min="15105" max="15105" width="60" style="28" customWidth="1"/>
    <col min="15106" max="15106" width="14" style="28" customWidth="1"/>
    <col min="15107" max="15107" width="9.25" style="28" bestFit="1" customWidth="1"/>
    <col min="15108" max="15108" width="11.25" style="28" customWidth="1"/>
    <col min="15109" max="15111" width="12.625" style="28" customWidth="1"/>
    <col min="15112" max="15112" width="10.5" style="28" customWidth="1"/>
    <col min="15113" max="15360" width="9" style="28"/>
    <col min="15361" max="15361" width="60" style="28" customWidth="1"/>
    <col min="15362" max="15362" width="14" style="28" customWidth="1"/>
    <col min="15363" max="15363" width="9.25" style="28" bestFit="1" customWidth="1"/>
    <col min="15364" max="15364" width="11.25" style="28" customWidth="1"/>
    <col min="15365" max="15367" width="12.625" style="28" customWidth="1"/>
    <col min="15368" max="15368" width="10.5" style="28" customWidth="1"/>
    <col min="15369" max="15616" width="9" style="28"/>
    <col min="15617" max="15617" width="60" style="28" customWidth="1"/>
    <col min="15618" max="15618" width="14" style="28" customWidth="1"/>
    <col min="15619" max="15619" width="9.25" style="28" bestFit="1" customWidth="1"/>
    <col min="15620" max="15620" width="11.25" style="28" customWidth="1"/>
    <col min="15621" max="15623" width="12.625" style="28" customWidth="1"/>
    <col min="15624" max="15624" width="10.5" style="28" customWidth="1"/>
    <col min="15625" max="15872" width="9" style="28"/>
    <col min="15873" max="15873" width="60" style="28" customWidth="1"/>
    <col min="15874" max="15874" width="14" style="28" customWidth="1"/>
    <col min="15875" max="15875" width="9.25" style="28" bestFit="1" customWidth="1"/>
    <col min="15876" max="15876" width="11.25" style="28" customWidth="1"/>
    <col min="15877" max="15879" width="12.625" style="28" customWidth="1"/>
    <col min="15880" max="15880" width="10.5" style="28" customWidth="1"/>
    <col min="15881" max="16128" width="9" style="28"/>
    <col min="16129" max="16129" width="60" style="28" customWidth="1"/>
    <col min="16130" max="16130" width="14" style="28" customWidth="1"/>
    <col min="16131" max="16131" width="9.25" style="28" bestFit="1" customWidth="1"/>
    <col min="16132" max="16132" width="11.25" style="28" customWidth="1"/>
    <col min="16133" max="16135" width="12.625" style="28" customWidth="1"/>
    <col min="16136" max="16136" width="10.5" style="28" customWidth="1"/>
    <col min="16137" max="16384" width="9" style="28"/>
  </cols>
  <sheetData>
    <row r="1" spans="1:8" ht="18" customHeight="1">
      <c r="A1" s="229" t="s">
        <v>37</v>
      </c>
      <c r="B1" s="230"/>
      <c r="C1" s="230"/>
      <c r="D1" s="230"/>
      <c r="E1" s="230"/>
      <c r="F1" s="230"/>
      <c r="G1" s="231"/>
    </row>
    <row r="2" spans="1:8" ht="18" customHeight="1" thickBot="1">
      <c r="A2" s="232"/>
      <c r="B2" s="233"/>
      <c r="C2" s="233"/>
      <c r="D2" s="233"/>
      <c r="E2" s="233"/>
      <c r="F2" s="233"/>
      <c r="G2" s="234"/>
    </row>
    <row r="3" spans="1:8" ht="13.5" thickBot="1">
      <c r="A3" s="175"/>
      <c r="B3" s="54"/>
      <c r="C3" s="50"/>
      <c r="D3" s="51"/>
      <c r="E3" s="176"/>
      <c r="F3" s="54"/>
      <c r="G3" s="177"/>
    </row>
    <row r="4" spans="1:8">
      <c r="A4" s="42" t="str">
        <f>'Planiha-orçamentaria'!A14:H14</f>
        <v>Obra: Escola Municipal Rui Ramos Tunas/RS                                                           Localização:  Zona Rural - Linha Floresta - CEP: 99 330 000</v>
      </c>
      <c r="B4" s="43"/>
      <c r="C4" s="44"/>
      <c r="D4" s="45"/>
      <c r="E4" s="46"/>
      <c r="F4" s="47"/>
      <c r="G4" s="178"/>
    </row>
    <row r="5" spans="1:8">
      <c r="A5" s="48"/>
      <c r="B5" s="49"/>
      <c r="C5" s="50"/>
      <c r="D5" s="51"/>
      <c r="E5" s="52"/>
      <c r="F5" s="53"/>
      <c r="G5" s="177"/>
    </row>
    <row r="6" spans="1:8" ht="15" customHeight="1" thickBot="1">
      <c r="A6" s="235" t="s">
        <v>114</v>
      </c>
      <c r="B6" s="236"/>
      <c r="C6" s="236"/>
      <c r="D6" s="236"/>
      <c r="E6" s="236"/>
      <c r="F6" s="236"/>
      <c r="G6" s="237"/>
    </row>
    <row r="7" spans="1:8" ht="13.5" thickBot="1">
      <c r="A7" s="48"/>
      <c r="B7" s="49"/>
      <c r="C7" s="50"/>
      <c r="D7" s="51"/>
      <c r="E7" s="52"/>
      <c r="F7" s="54"/>
      <c r="G7" s="177"/>
    </row>
    <row r="8" spans="1:8" ht="13.5" thickBot="1">
      <c r="A8" s="224" t="s">
        <v>45</v>
      </c>
      <c r="B8" s="225"/>
      <c r="C8" s="225"/>
      <c r="D8" s="225"/>
      <c r="E8" s="225"/>
      <c r="F8" s="225"/>
      <c r="G8" s="226"/>
    </row>
    <row r="9" spans="1:8" ht="13.5" thickBot="1">
      <c r="A9" s="179"/>
      <c r="B9" s="180"/>
      <c r="C9" s="180"/>
      <c r="D9" s="180"/>
      <c r="E9" s="180"/>
      <c r="F9" s="180"/>
      <c r="G9" s="181"/>
    </row>
    <row r="10" spans="1:8">
      <c r="A10" s="55" t="s">
        <v>2</v>
      </c>
      <c r="B10" s="56" t="s">
        <v>5</v>
      </c>
      <c r="C10" s="57" t="s">
        <v>7</v>
      </c>
      <c r="D10" s="56" t="s">
        <v>23</v>
      </c>
      <c r="E10" s="56">
        <v>1</v>
      </c>
      <c r="F10" s="56">
        <v>2</v>
      </c>
      <c r="G10" s="182">
        <v>3</v>
      </c>
    </row>
    <row r="11" spans="1:8">
      <c r="A11" s="58"/>
      <c r="B11" s="27"/>
      <c r="C11" s="59"/>
      <c r="D11" s="21"/>
      <c r="E11" s="21"/>
      <c r="F11" s="21"/>
      <c r="G11" s="183"/>
    </row>
    <row r="12" spans="1:8" ht="14.25">
      <c r="A12" s="19">
        <v>1</v>
      </c>
      <c r="B12" s="60" t="s">
        <v>26</v>
      </c>
      <c r="C12" s="26">
        <f>'Planiha-orçamentaria'!H22</f>
        <v>2746.72</v>
      </c>
      <c r="D12" s="20">
        <f>C12/$C$33</f>
        <v>2.0539177333683191E-2</v>
      </c>
      <c r="E12" s="23">
        <v>1</v>
      </c>
      <c r="F12" s="20"/>
      <c r="G12" s="183"/>
      <c r="H12" s="61"/>
    </row>
    <row r="13" spans="1:8" ht="14.25">
      <c r="A13" s="19"/>
      <c r="B13" s="21"/>
      <c r="C13" s="26"/>
      <c r="D13" s="20"/>
      <c r="E13" s="22">
        <f>C12*E12</f>
        <v>2746.72</v>
      </c>
      <c r="F13" s="22"/>
      <c r="G13" s="183"/>
      <c r="H13" s="61"/>
    </row>
    <row r="14" spans="1:8" ht="14.25">
      <c r="A14" s="19">
        <v>2</v>
      </c>
      <c r="B14" s="21" t="s">
        <v>32</v>
      </c>
      <c r="C14" s="26">
        <f>'Planiha-orçamentaria'!H27</f>
        <v>1002.5071999999999</v>
      </c>
      <c r="D14" s="20">
        <f>C14/$C$33</f>
        <v>7.4964587431897685E-3</v>
      </c>
      <c r="E14" s="23">
        <v>1</v>
      </c>
      <c r="F14" s="24"/>
      <c r="G14" s="184"/>
      <c r="H14" s="61"/>
    </row>
    <row r="15" spans="1:8" ht="14.25">
      <c r="A15" s="19"/>
      <c r="B15" s="21"/>
      <c r="C15" s="26"/>
      <c r="D15" s="20"/>
      <c r="E15" s="22">
        <f>$C14*E14</f>
        <v>1002.5071999999999</v>
      </c>
      <c r="F15" s="22"/>
      <c r="G15" s="185"/>
      <c r="H15" s="61"/>
    </row>
    <row r="16" spans="1:8" ht="14.25">
      <c r="A16" s="19">
        <v>3</v>
      </c>
      <c r="B16" s="21" t="s">
        <v>24</v>
      </c>
      <c r="C16" s="26">
        <f>'Planiha-orçamentaria'!H31</f>
        <v>8864.4</v>
      </c>
      <c r="D16" s="20">
        <f>C16/$C$33</f>
        <v>6.6285418082913911E-2</v>
      </c>
      <c r="E16" s="23">
        <v>0.6</v>
      </c>
      <c r="F16" s="23">
        <v>0.4</v>
      </c>
      <c r="G16" s="186"/>
      <c r="H16" s="61"/>
    </row>
    <row r="17" spans="1:8" ht="14.25">
      <c r="A17" s="19"/>
      <c r="B17" s="21"/>
      <c r="C17" s="26"/>
      <c r="D17" s="20"/>
      <c r="E17" s="22">
        <f>C16*E16</f>
        <v>5318.6399999999994</v>
      </c>
      <c r="F17" s="22">
        <f>C16*F16</f>
        <v>3545.76</v>
      </c>
      <c r="G17" s="185"/>
      <c r="H17" s="61"/>
    </row>
    <row r="18" spans="1:8" ht="14.25">
      <c r="A18" s="19">
        <v>4</v>
      </c>
      <c r="B18" s="21" t="str">
        <f>'Planiha-orçamentaria'!D38</f>
        <v>ESTRUTURA METÁLICA(Acesso a Escola)</v>
      </c>
      <c r="C18" s="26">
        <f>'Planiha-orçamentaria'!H38</f>
        <v>37081.74</v>
      </c>
      <c r="D18" s="20">
        <f>C18/$C$33</f>
        <v>0.27728652126956271</v>
      </c>
      <c r="E18" s="21"/>
      <c r="F18" s="23">
        <v>0.4</v>
      </c>
      <c r="G18" s="187">
        <v>0.6</v>
      </c>
      <c r="H18" s="61"/>
    </row>
    <row r="19" spans="1:8" ht="14.25">
      <c r="A19" s="19"/>
      <c r="B19" s="21"/>
      <c r="C19" s="26"/>
      <c r="D19" s="20"/>
      <c r="E19" s="21"/>
      <c r="F19" s="22">
        <f>C18*F18</f>
        <v>14832.696</v>
      </c>
      <c r="G19" s="185">
        <f>C18*G18</f>
        <v>22249.043999999998</v>
      </c>
      <c r="H19" s="61"/>
    </row>
    <row r="20" spans="1:8" ht="14.25">
      <c r="A20" s="19">
        <v>5</v>
      </c>
      <c r="B20" s="21" t="str">
        <f>'Planiha-orçamentaria'!D46</f>
        <v>SISTEMAS DE COBERTURA</v>
      </c>
      <c r="C20" s="26">
        <f>'Planiha-orçamentaria'!H46</f>
        <v>19539</v>
      </c>
      <c r="D20" s="20">
        <f>C20/$C$33</f>
        <v>0.14610698794301416</v>
      </c>
      <c r="E20" s="21"/>
      <c r="F20" s="23">
        <v>0.4</v>
      </c>
      <c r="G20" s="187">
        <v>0.6</v>
      </c>
      <c r="H20" s="61"/>
    </row>
    <row r="21" spans="1:8" ht="14.25">
      <c r="A21" s="19"/>
      <c r="B21" s="21"/>
      <c r="C21" s="26"/>
      <c r="D21" s="20"/>
      <c r="E21" s="21"/>
      <c r="F21" s="22">
        <f>C20*F20</f>
        <v>7815.6</v>
      </c>
      <c r="G21" s="185">
        <f>C20*G20</f>
        <v>11723.4</v>
      </c>
      <c r="H21" s="61"/>
    </row>
    <row r="22" spans="1:8" ht="14.25">
      <c r="A22" s="19">
        <v>6</v>
      </c>
      <c r="B22" s="21" t="str">
        <f>'Planiha-orçamentaria'!D56</f>
        <v>ESQUADRIAS - IMPERMEABILIZAÇÃO</v>
      </c>
      <c r="C22" s="26">
        <f>'Planiha-orçamentaria'!H56</f>
        <v>3822.2699999999995</v>
      </c>
      <c r="D22" s="20">
        <f>C22/$C$33</f>
        <v>2.85818289986665E-2</v>
      </c>
      <c r="E22" s="25"/>
      <c r="F22" s="25"/>
      <c r="G22" s="187">
        <v>1</v>
      </c>
      <c r="H22" s="61"/>
    </row>
    <row r="23" spans="1:8" ht="14.25">
      <c r="A23" s="19"/>
      <c r="B23" s="21"/>
      <c r="C23" s="26"/>
      <c r="D23" s="20"/>
      <c r="E23" s="22"/>
      <c r="F23" s="25"/>
      <c r="G23" s="185">
        <f>$C22*G22</f>
        <v>3822.2699999999995</v>
      </c>
      <c r="H23" s="61"/>
    </row>
    <row r="24" spans="1:8" ht="14.25">
      <c r="A24" s="19">
        <v>7</v>
      </c>
      <c r="B24" s="21" t="str">
        <f>'Planiha-orçamentaria'!D62</f>
        <v>REVESTIMENTOS INTERNO E EXTERNO</v>
      </c>
      <c r="C24" s="26">
        <f>'Planiha-orçamentaria'!H62</f>
        <v>24670.400000000001</v>
      </c>
      <c r="D24" s="20">
        <f>C24/$C$33</f>
        <v>0.18447811225494329</v>
      </c>
      <c r="E24" s="21"/>
      <c r="F24" s="23">
        <v>0.5</v>
      </c>
      <c r="G24" s="187">
        <v>0.5</v>
      </c>
      <c r="H24" s="61"/>
    </row>
    <row r="25" spans="1:8" ht="14.25">
      <c r="A25" s="19"/>
      <c r="B25" s="21"/>
      <c r="C25" s="26"/>
      <c r="D25" s="20"/>
      <c r="E25" s="21"/>
      <c r="F25" s="22">
        <f>C24*F24</f>
        <v>12335.2</v>
      </c>
      <c r="G25" s="185">
        <f>C24*G24</f>
        <v>12335.2</v>
      </c>
      <c r="H25" s="61"/>
    </row>
    <row r="26" spans="1:8" ht="14.25">
      <c r="A26" s="19">
        <v>8</v>
      </c>
      <c r="B26" s="21" t="str">
        <f>'Planiha-orçamentaria'!D68</f>
        <v>LOUÇAS</v>
      </c>
      <c r="C26" s="26">
        <f>'Planiha-orçamentaria'!H68</f>
        <v>3660</v>
      </c>
      <c r="D26" s="20">
        <f t="shared" ref="D26:D28" si="0">C26/$C$33</f>
        <v>2.7368420895206094E-2</v>
      </c>
      <c r="E26" s="21"/>
      <c r="F26" s="22"/>
      <c r="G26" s="187">
        <v>1</v>
      </c>
      <c r="H26" s="61"/>
    </row>
    <row r="27" spans="1:8" ht="14.25">
      <c r="A27" s="19"/>
      <c r="B27" s="21"/>
      <c r="C27" s="26"/>
      <c r="D27" s="20"/>
      <c r="E27" s="21"/>
      <c r="F27" s="21"/>
      <c r="G27" s="188">
        <f>G26*C26</f>
        <v>3660</v>
      </c>
      <c r="H27" s="61"/>
    </row>
    <row r="28" spans="1:8" ht="14.25">
      <c r="A28" s="19">
        <v>9</v>
      </c>
      <c r="B28" s="21" t="str">
        <f>'Planiha-orçamentaria'!D74</f>
        <v>PINTURAS E ACABAMENTOS</v>
      </c>
      <c r="C28" s="26">
        <f>'Planiha-orçamentaria'!H74</f>
        <v>31896.06</v>
      </c>
      <c r="D28" s="20">
        <f t="shared" si="0"/>
        <v>0.23850950682479435</v>
      </c>
      <c r="E28" s="21"/>
      <c r="F28" s="23">
        <v>0.4</v>
      </c>
      <c r="G28" s="187">
        <v>0.6</v>
      </c>
      <c r="H28" s="61"/>
    </row>
    <row r="29" spans="1:8" ht="14.25">
      <c r="A29" s="19"/>
      <c r="B29" s="21"/>
      <c r="C29" s="26"/>
      <c r="D29" s="20"/>
      <c r="E29" s="21"/>
      <c r="F29" s="22">
        <f>C28*F28</f>
        <v>12758.424000000001</v>
      </c>
      <c r="G29" s="185">
        <f>C28*G28</f>
        <v>19137.635999999999</v>
      </c>
      <c r="H29" s="61"/>
    </row>
    <row r="30" spans="1:8" ht="14.25">
      <c r="A30" s="19">
        <v>10</v>
      </c>
      <c r="B30" s="21" t="str">
        <f>'Planiha-orçamentaria'!D80</f>
        <v>SERVIÇOS FINAIS</v>
      </c>
      <c r="C30" s="26">
        <f>'Planiha-orçamentaria'!H80</f>
        <v>447.67499999999995</v>
      </c>
      <c r="D30" s="20">
        <f>C30/$C$33</f>
        <v>3.3475841049894501E-3</v>
      </c>
      <c r="E30" s="21"/>
      <c r="F30" s="25"/>
      <c r="G30" s="187">
        <v>1</v>
      </c>
      <c r="H30" s="61"/>
    </row>
    <row r="31" spans="1:8" ht="14.25">
      <c r="A31" s="19"/>
      <c r="B31" s="21"/>
      <c r="C31" s="26"/>
      <c r="D31" s="20"/>
      <c r="E31" s="21"/>
      <c r="F31" s="22"/>
      <c r="G31" s="185">
        <f>C30*G30</f>
        <v>447.67499999999995</v>
      </c>
      <c r="H31" s="61"/>
    </row>
    <row r="32" spans="1:8" ht="15" thickBot="1">
      <c r="A32" s="179"/>
      <c r="B32" s="180"/>
      <c r="C32" s="189"/>
      <c r="D32" s="180"/>
      <c r="E32" s="180"/>
      <c r="F32" s="180"/>
      <c r="G32" s="181"/>
    </row>
    <row r="33" spans="1:7" ht="13.5" thickBot="1">
      <c r="A33" s="227" t="s">
        <v>25</v>
      </c>
      <c r="B33" s="228"/>
      <c r="C33" s="62">
        <f>ROUNDDOWN(SUM(C12:C31),2)</f>
        <v>133730.76999999999</v>
      </c>
      <c r="D33" s="125">
        <f>SUM(D12+D14+D16+D18+D20+D22+D24+D26+D28+D30)</f>
        <v>1.0000000164509633</v>
      </c>
      <c r="E33" s="63">
        <f>E13+E15+E17+E19+E21+E23+E25+E26+E27+E28+E29+E31</f>
        <v>9067.8671999999988</v>
      </c>
      <c r="F33" s="63">
        <f>F13+F15+F17+F19+F21+F23+F25+F26+F27+F28+F29+F31</f>
        <v>51288.079999999994</v>
      </c>
      <c r="G33" s="190">
        <f>G13+G15+G17+G19+G21+G23+G25+G26+G27+G28+G29+G31</f>
        <v>73376.824999999997</v>
      </c>
    </row>
    <row r="34" spans="1:7" ht="15" thickBot="1">
      <c r="C34" s="29"/>
      <c r="E34" s="64">
        <f>E33/$C$33</f>
        <v>6.780688692662129E-2</v>
      </c>
      <c r="F34" s="65">
        <f>F33/$C$33</f>
        <v>0.38351742085983653</v>
      </c>
      <c r="G34" s="173">
        <f>G33/$C$33</f>
        <v>0.54869066408575984</v>
      </c>
    </row>
    <row r="35" spans="1:7" ht="15" thickBot="1">
      <c r="C35" s="29"/>
      <c r="E35" s="30">
        <f>D35+E34</f>
        <v>6.780688692662129E-2</v>
      </c>
      <c r="F35" s="31">
        <f>E35+F34</f>
        <v>0.45132430778645782</v>
      </c>
      <c r="G35" s="174">
        <f>F35+G34</f>
        <v>1.0000149718722176</v>
      </c>
    </row>
    <row r="36" spans="1:7" ht="14.25">
      <c r="C36" s="29"/>
    </row>
  </sheetData>
  <mergeCells count="4">
    <mergeCell ref="A8:G8"/>
    <mergeCell ref="A33:B33"/>
    <mergeCell ref="A1:G2"/>
    <mergeCell ref="A6:G6"/>
  </mergeCells>
  <pageMargins left="1.1023622047244095" right="0.51181102362204722" top="0.78740157480314965" bottom="0.78740157480314965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Planiha-orçamentaria</vt:lpstr>
      <vt:lpstr>cronograma</vt:lpstr>
      <vt:lpstr>cronograma!Area_de_impressao</vt:lpstr>
      <vt:lpstr>'Planiha-orçamentaria'!Area_de_impressao</vt:lpstr>
      <vt:lpstr>'Planiha-orçamentaria'!Titulos_de_impressao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Usuário</cp:lastModifiedBy>
  <cp:lastPrinted>2021-10-21T19:03:18Z</cp:lastPrinted>
  <dcterms:created xsi:type="dcterms:W3CDTF">2012-10-15T18:57:41Z</dcterms:created>
  <dcterms:modified xsi:type="dcterms:W3CDTF">2021-10-26T14:26:03Z</dcterms:modified>
</cp:coreProperties>
</file>